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易择\三亚\海棠区人社\"/>
    </mc:Choice>
  </mc:AlternateContent>
  <xr:revisionPtr revIDLastSave="0" documentId="13_ncr:1_{789BCBBE-91DA-4D1B-A3B9-2013CC3D32D5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合格" sheetId="1" r:id="rId1"/>
  </sheets>
  <definedNames>
    <definedName name="_xlnm._FilterDatabase" localSheetId="0" hidden="1">合格!$A$2:$E$989</definedName>
  </definedNames>
  <calcPr calcId="191029"/>
</workbook>
</file>

<file path=xl/calcChain.xml><?xml version="1.0" encoding="utf-8"?>
<calcChain xmlns="http://schemas.openxmlformats.org/spreadsheetml/2006/main">
  <c r="B591" i="1" l="1"/>
  <c r="B324" i="1"/>
  <c r="B592" i="1"/>
  <c r="B603" i="1"/>
  <c r="C603" i="1"/>
  <c r="B841" i="1"/>
  <c r="C841" i="1"/>
  <c r="B806" i="1"/>
  <c r="C806" i="1"/>
  <c r="B729" i="1"/>
  <c r="C729" i="1"/>
  <c r="B664" i="1"/>
  <c r="C664" i="1"/>
  <c r="B237" i="1"/>
  <c r="C237" i="1"/>
  <c r="B714" i="1"/>
  <c r="C714" i="1"/>
  <c r="B301" i="1"/>
  <c r="C301" i="1"/>
  <c r="B545" i="1"/>
  <c r="C545" i="1"/>
  <c r="B24" i="1"/>
  <c r="C24" i="1"/>
  <c r="B363" i="1"/>
  <c r="C363" i="1"/>
  <c r="B938" i="1"/>
  <c r="C938" i="1"/>
  <c r="B672" i="1"/>
  <c r="C672" i="1"/>
  <c r="B174" i="1"/>
  <c r="C174" i="1"/>
  <c r="B907" i="1"/>
  <c r="C907" i="1"/>
  <c r="B74" i="1"/>
  <c r="C74" i="1"/>
  <c r="B775" i="1"/>
  <c r="C775" i="1"/>
  <c r="B139" i="1"/>
  <c r="C139" i="1"/>
  <c r="B455" i="1"/>
  <c r="C455" i="1"/>
  <c r="B813" i="1"/>
  <c r="C813" i="1"/>
  <c r="B944" i="1"/>
  <c r="C944" i="1"/>
  <c r="B912" i="1"/>
  <c r="C912" i="1"/>
  <c r="B345" i="1"/>
  <c r="C345" i="1"/>
  <c r="B663" i="1"/>
  <c r="C663" i="1"/>
  <c r="B251" i="1"/>
  <c r="C251" i="1"/>
  <c r="B706" i="1"/>
  <c r="C706" i="1"/>
  <c r="B871" i="1"/>
  <c r="C871" i="1"/>
  <c r="B344" i="1"/>
  <c r="C344" i="1"/>
  <c r="B547" i="1"/>
  <c r="C547" i="1"/>
  <c r="B540" i="1"/>
  <c r="C540" i="1"/>
  <c r="B116" i="1"/>
  <c r="C116" i="1"/>
  <c r="B713" i="1"/>
  <c r="C713" i="1"/>
  <c r="B863" i="1"/>
  <c r="C863" i="1"/>
  <c r="B102" i="1"/>
  <c r="C102" i="1"/>
  <c r="B524" i="1"/>
  <c r="C524" i="1"/>
  <c r="B173" i="1"/>
  <c r="C173" i="1"/>
  <c r="B794" i="1"/>
  <c r="C794" i="1"/>
  <c r="B911" i="1"/>
  <c r="C911" i="1"/>
  <c r="B913" i="1"/>
  <c r="C913" i="1"/>
  <c r="B542" i="1"/>
  <c r="C542" i="1"/>
  <c r="B936" i="1"/>
  <c r="C936" i="1"/>
  <c r="B970" i="1"/>
  <c r="C970" i="1"/>
  <c r="B845" i="1"/>
  <c r="C845" i="1"/>
  <c r="B666" i="1"/>
  <c r="C666" i="1"/>
  <c r="B548" i="1"/>
  <c r="C548" i="1"/>
  <c r="B946" i="1"/>
  <c r="C946" i="1"/>
  <c r="B248" i="1"/>
  <c r="C248" i="1"/>
  <c r="B908" i="1"/>
  <c r="C908" i="1"/>
  <c r="B816" i="1"/>
  <c r="C816" i="1"/>
  <c r="B896" i="1"/>
  <c r="C896" i="1"/>
  <c r="B569" i="1"/>
  <c r="C569" i="1"/>
  <c r="B10" i="1"/>
  <c r="C10" i="1"/>
  <c r="B423" i="1"/>
  <c r="C423" i="1"/>
  <c r="B84" i="1"/>
  <c r="C84" i="1"/>
  <c r="B755" i="1"/>
  <c r="C755" i="1"/>
  <c r="B746" i="1"/>
  <c r="C746" i="1"/>
  <c r="B285" i="1"/>
  <c r="C285" i="1"/>
  <c r="B388" i="1"/>
  <c r="C388" i="1"/>
  <c r="B751" i="1"/>
  <c r="C751" i="1"/>
  <c r="B761" i="1"/>
  <c r="C761" i="1"/>
  <c r="B245" i="1"/>
  <c r="C245" i="1"/>
  <c r="B833" i="1"/>
  <c r="C833" i="1"/>
  <c r="B163" i="1"/>
  <c r="C163" i="1"/>
  <c r="B482" i="1"/>
  <c r="C482" i="1"/>
  <c r="B148" i="1"/>
  <c r="C148" i="1"/>
  <c r="B878" i="1"/>
  <c r="C878" i="1"/>
  <c r="B564" i="1"/>
  <c r="C564" i="1"/>
  <c r="B620" i="1"/>
  <c r="C620" i="1"/>
  <c r="B487" i="1"/>
  <c r="C487" i="1"/>
  <c r="B932" i="1"/>
  <c r="C932" i="1"/>
  <c r="B753" i="1"/>
  <c r="C753" i="1"/>
  <c r="B140" i="1"/>
  <c r="C140" i="1"/>
  <c r="B785" i="1"/>
  <c r="C785" i="1"/>
  <c r="B162" i="1"/>
  <c r="C162" i="1"/>
  <c r="B572" i="1"/>
  <c r="C572" i="1"/>
  <c r="B975" i="1"/>
  <c r="C975" i="1"/>
  <c r="B680" i="1"/>
  <c r="C680" i="1"/>
  <c r="B118" i="1"/>
  <c r="C118" i="1"/>
  <c r="B812" i="1"/>
  <c r="C812" i="1"/>
  <c r="B559" i="1"/>
  <c r="C559" i="1"/>
  <c r="B97" i="1"/>
  <c r="C97" i="1"/>
  <c r="B258" i="1"/>
  <c r="C258" i="1"/>
  <c r="B566" i="1"/>
  <c r="C566" i="1"/>
  <c r="B98" i="1"/>
  <c r="C98" i="1"/>
  <c r="B75" i="1"/>
  <c r="C75" i="1"/>
  <c r="B444" i="1"/>
  <c r="C444" i="1"/>
  <c r="B209" i="1"/>
  <c r="C209" i="1"/>
  <c r="B862" i="1"/>
  <c r="C862" i="1"/>
  <c r="B182" i="1"/>
  <c r="C182" i="1"/>
  <c r="B606" i="1"/>
  <c r="C606" i="1"/>
  <c r="B744" i="1"/>
  <c r="C744" i="1"/>
  <c r="B903" i="1"/>
  <c r="C903" i="1"/>
  <c r="B855" i="1"/>
  <c r="C855" i="1"/>
  <c r="B865" i="1"/>
  <c r="C865" i="1"/>
  <c r="B678" i="1"/>
  <c r="C678" i="1"/>
  <c r="B149" i="1"/>
  <c r="C149" i="1"/>
  <c r="B268" i="1"/>
  <c r="C268" i="1"/>
  <c r="B662" i="1"/>
  <c r="C662" i="1"/>
  <c r="B554" i="1"/>
  <c r="C554" i="1"/>
  <c r="B674" i="1"/>
  <c r="C674" i="1"/>
  <c r="B56" i="1"/>
  <c r="C56" i="1"/>
  <c r="B919" i="1"/>
  <c r="C919" i="1"/>
  <c r="B613" i="1"/>
  <c r="C613" i="1"/>
  <c r="B338" i="1"/>
  <c r="C338" i="1"/>
  <c r="B6" i="1"/>
  <c r="C6" i="1"/>
  <c r="B16" i="1"/>
  <c r="C16" i="1"/>
  <c r="B661" i="1"/>
  <c r="C661" i="1"/>
  <c r="B11" i="1"/>
  <c r="C11" i="1"/>
  <c r="B358" i="1"/>
  <c r="C358" i="1"/>
  <c r="B483" i="1"/>
  <c r="C483" i="1"/>
  <c r="B651" i="1"/>
  <c r="C651" i="1"/>
  <c r="B839" i="1"/>
  <c r="C839" i="1"/>
  <c r="B945" i="1"/>
  <c r="C945" i="1"/>
  <c r="B484" i="1"/>
  <c r="C484" i="1"/>
  <c r="B271" i="1"/>
  <c r="C271" i="1"/>
  <c r="B959" i="1"/>
  <c r="C959" i="1"/>
  <c r="B431" i="1"/>
  <c r="C431" i="1"/>
  <c r="B242" i="1"/>
  <c r="C242" i="1"/>
  <c r="B372" i="1"/>
  <c r="C372" i="1"/>
  <c r="B418" i="1"/>
  <c r="C418" i="1"/>
  <c r="B701" i="1"/>
  <c r="C701" i="1"/>
  <c r="B277" i="1"/>
  <c r="C277" i="1"/>
  <c r="B588" i="1"/>
  <c r="C588" i="1"/>
  <c r="B23" i="1"/>
  <c r="C23" i="1"/>
  <c r="B758" i="1"/>
  <c r="C758" i="1"/>
  <c r="B697" i="1"/>
  <c r="C697" i="1"/>
  <c r="B726" i="1"/>
  <c r="C726" i="1"/>
  <c r="B596" i="1"/>
  <c r="C596" i="1"/>
  <c r="B880" i="1"/>
  <c r="C880" i="1"/>
  <c r="B808" i="1"/>
  <c r="C808" i="1"/>
  <c r="B866" i="1"/>
  <c r="C866" i="1"/>
  <c r="B977" i="1"/>
  <c r="C977" i="1"/>
  <c r="B699" i="1"/>
  <c r="C699" i="1"/>
  <c r="B493" i="1"/>
  <c r="C493" i="1"/>
  <c r="B320" i="1"/>
  <c r="C320" i="1"/>
  <c r="B460" i="1"/>
  <c r="C460" i="1"/>
  <c r="B968" i="1"/>
  <c r="C968" i="1"/>
  <c r="B766" i="1"/>
  <c r="C766" i="1"/>
  <c r="B150" i="1"/>
  <c r="C150" i="1"/>
  <c r="B33" i="1"/>
  <c r="C33" i="1"/>
  <c r="B364" i="1"/>
  <c r="C364" i="1"/>
  <c r="B976" i="1"/>
  <c r="C976" i="1"/>
  <c r="B539" i="1"/>
  <c r="C539" i="1"/>
  <c r="B898" i="1"/>
  <c r="C898" i="1"/>
  <c r="B638" i="1"/>
  <c r="C638" i="1"/>
  <c r="B29" i="1"/>
  <c r="C29" i="1"/>
  <c r="B366" i="1"/>
  <c r="C366" i="1"/>
  <c r="B179" i="1"/>
  <c r="C179" i="1"/>
  <c r="B988" i="1"/>
  <c r="C988" i="1"/>
  <c r="B120" i="1"/>
  <c r="C120" i="1"/>
  <c r="B467" i="1"/>
  <c r="C467" i="1"/>
  <c r="B886" i="1"/>
  <c r="C886" i="1"/>
  <c r="B263" i="1"/>
  <c r="C263" i="1"/>
  <c r="B106" i="1"/>
  <c r="C106" i="1"/>
  <c r="B30" i="1"/>
  <c r="C30" i="1"/>
  <c r="B770" i="1"/>
  <c r="C770" i="1"/>
  <c r="B111" i="1"/>
  <c r="C111" i="1"/>
  <c r="B685" i="1"/>
  <c r="C685" i="1"/>
  <c r="B578" i="1"/>
  <c r="C578" i="1"/>
  <c r="B707" i="1"/>
  <c r="C707" i="1"/>
  <c r="B837" i="1"/>
  <c r="C837" i="1"/>
  <c r="B790" i="1"/>
  <c r="C790" i="1"/>
  <c r="B965" i="1"/>
  <c r="C965" i="1"/>
  <c r="B264" i="1"/>
  <c r="C264" i="1"/>
  <c r="B429" i="1"/>
  <c r="C429" i="1"/>
  <c r="B199" i="1"/>
  <c r="C199" i="1"/>
  <c r="B440" i="1"/>
  <c r="C440" i="1"/>
  <c r="B622" i="1"/>
  <c r="C622" i="1"/>
  <c r="B693" i="1"/>
  <c r="C693" i="1"/>
  <c r="B94" i="1"/>
  <c r="C94" i="1"/>
  <c r="B517" i="1"/>
  <c r="C517" i="1"/>
  <c r="B421" i="1"/>
  <c r="C421" i="1"/>
  <c r="B891" i="1"/>
  <c r="C891" i="1"/>
  <c r="B69" i="1"/>
  <c r="C69" i="1"/>
  <c r="B857" i="1"/>
  <c r="C857" i="1"/>
  <c r="B470" i="1"/>
  <c r="C470" i="1"/>
  <c r="B321" i="1"/>
  <c r="C321" i="1"/>
  <c r="B510" i="1"/>
  <c r="C510" i="1"/>
  <c r="B159" i="1"/>
  <c r="C159" i="1"/>
  <c r="B639" i="1"/>
  <c r="C639" i="1"/>
  <c r="B636" i="1"/>
  <c r="C636" i="1"/>
  <c r="B303" i="1"/>
  <c r="C303" i="1"/>
  <c r="B583" i="1"/>
  <c r="C583" i="1"/>
  <c r="B292" i="1"/>
  <c r="C292" i="1"/>
  <c r="B750" i="1"/>
  <c r="C750" i="1"/>
  <c r="B773" i="1"/>
  <c r="C773" i="1"/>
  <c r="B428" i="1"/>
  <c r="C428" i="1"/>
  <c r="B499" i="1"/>
  <c r="C499" i="1"/>
  <c r="B203" i="1"/>
  <c r="C203" i="1"/>
  <c r="B400" i="1"/>
  <c r="C400" i="1"/>
  <c r="B937" i="1"/>
  <c r="C937" i="1"/>
  <c r="B930" i="1"/>
  <c r="C930" i="1"/>
  <c r="B202" i="1"/>
  <c r="C202" i="1"/>
  <c r="B640" i="1"/>
  <c r="C640" i="1"/>
  <c r="B709" i="1"/>
  <c r="C709" i="1"/>
  <c r="B851" i="1"/>
  <c r="C851" i="1"/>
  <c r="B681" i="1"/>
  <c r="C681" i="1"/>
  <c r="B925" i="1"/>
  <c r="C925" i="1"/>
  <c r="B797" i="1"/>
  <c r="C797" i="1"/>
  <c r="B894" i="1"/>
  <c r="C894" i="1"/>
  <c r="B420" i="1"/>
  <c r="C420" i="1"/>
  <c r="B784" i="1"/>
  <c r="C784" i="1"/>
  <c r="B171" i="1"/>
  <c r="C171" i="1"/>
  <c r="B155" i="1"/>
  <c r="C155" i="1"/>
  <c r="B890" i="1"/>
  <c r="C890" i="1"/>
  <c r="B137" i="1"/>
  <c r="C137" i="1"/>
  <c r="B615" i="1"/>
  <c r="C615" i="1"/>
  <c r="B230" i="1"/>
  <c r="C230" i="1"/>
  <c r="B537" i="1"/>
  <c r="C537" i="1"/>
  <c r="B515" i="1"/>
  <c r="C515" i="1"/>
  <c r="B574" i="1"/>
  <c r="C574" i="1"/>
  <c r="B354" i="1"/>
  <c r="C354" i="1"/>
  <c r="B331" i="1"/>
  <c r="C331" i="1"/>
  <c r="B496" i="1"/>
  <c r="C496" i="1"/>
  <c r="B14" i="1"/>
  <c r="C14" i="1"/>
  <c r="B100" i="1"/>
  <c r="C100" i="1"/>
  <c r="B228" i="1"/>
  <c r="C228" i="1"/>
  <c r="B224" i="1"/>
  <c r="C224" i="1"/>
  <c r="B472" i="1"/>
  <c r="C472" i="1"/>
  <c r="B308" i="1"/>
  <c r="C308" i="1"/>
  <c r="B972" i="1"/>
  <c r="C972" i="1"/>
  <c r="B826" i="1"/>
  <c r="C826" i="1"/>
  <c r="B602" i="1"/>
  <c r="C602" i="1"/>
  <c r="B984" i="1"/>
  <c r="C984" i="1"/>
  <c r="B538" i="1"/>
  <c r="C538" i="1"/>
  <c r="B275" i="1"/>
  <c r="C275" i="1"/>
  <c r="B670" i="1"/>
  <c r="C670" i="1"/>
  <c r="B575" i="1"/>
  <c r="C575" i="1"/>
  <c r="B215" i="1"/>
  <c r="C215" i="1"/>
  <c r="B737" i="1"/>
  <c r="C737" i="1"/>
  <c r="B581" i="1"/>
  <c r="C581" i="1"/>
  <c r="B818" i="1"/>
  <c r="C818" i="1"/>
  <c r="B138" i="1"/>
  <c r="C138" i="1"/>
  <c r="B177" i="1"/>
  <c r="C177" i="1"/>
  <c r="B20" i="1"/>
  <c r="C20" i="1"/>
  <c r="B316" i="1"/>
  <c r="C316" i="1"/>
  <c r="B54" i="1"/>
  <c r="C54" i="1"/>
  <c r="B735" i="1"/>
  <c r="C735" i="1"/>
  <c r="B668" i="1"/>
  <c r="C668" i="1"/>
  <c r="B747" i="1"/>
  <c r="C747" i="1"/>
  <c r="B690" i="1"/>
  <c r="C690" i="1"/>
  <c r="B260" i="1"/>
  <c r="C260" i="1"/>
  <c r="B265" i="1"/>
  <c r="C265" i="1"/>
  <c r="B110" i="1"/>
  <c r="C110" i="1"/>
  <c r="B462" i="1"/>
  <c r="C462" i="1"/>
  <c r="B22" i="1"/>
  <c r="C22" i="1"/>
  <c r="B869" i="1"/>
  <c r="C869" i="1"/>
  <c r="B437" i="1"/>
  <c r="C437" i="1"/>
  <c r="B827" i="1"/>
  <c r="C827" i="1"/>
  <c r="B528" i="1"/>
  <c r="C528" i="1"/>
  <c r="B360" i="1"/>
  <c r="C360" i="1"/>
  <c r="B32" i="1"/>
  <c r="C32" i="1"/>
  <c r="B846" i="1"/>
  <c r="C846" i="1"/>
  <c r="B870" i="1"/>
  <c r="C870" i="1"/>
  <c r="B704" i="1"/>
  <c r="C704" i="1"/>
  <c r="B88" i="1"/>
  <c r="C88" i="1"/>
  <c r="B971" i="1"/>
  <c r="C971" i="1"/>
  <c r="B848" i="1"/>
  <c r="C848" i="1"/>
  <c r="B296" i="1"/>
  <c r="C296" i="1"/>
  <c r="B872" i="1"/>
  <c r="C872" i="1"/>
  <c r="B147" i="1"/>
  <c r="C147" i="1"/>
  <c r="B466" i="1"/>
  <c r="C466" i="1"/>
  <c r="B343" i="1"/>
  <c r="C343" i="1"/>
  <c r="B809" i="1"/>
  <c r="C809" i="1"/>
  <c r="B660" i="1"/>
  <c r="C660" i="1"/>
  <c r="B804" i="1"/>
  <c r="C804" i="1"/>
  <c r="B512" i="1"/>
  <c r="C512" i="1"/>
  <c r="B856" i="1"/>
  <c r="C856" i="1"/>
  <c r="B532" i="1"/>
  <c r="C532" i="1"/>
  <c r="B253" i="1"/>
  <c r="C253" i="1"/>
  <c r="B568" i="1"/>
  <c r="C568" i="1"/>
  <c r="B47" i="1"/>
  <c r="C47" i="1"/>
  <c r="B702" i="1"/>
  <c r="C702" i="1"/>
  <c r="B786" i="1"/>
  <c r="C786" i="1"/>
  <c r="B427" i="1"/>
  <c r="C427" i="1"/>
  <c r="B861" i="1"/>
  <c r="C861" i="1"/>
  <c r="B879" i="1"/>
  <c r="C879" i="1"/>
  <c r="B323" i="1"/>
  <c r="C323" i="1"/>
  <c r="B326" i="1"/>
  <c r="C326" i="1"/>
  <c r="B50" i="1"/>
  <c r="C50" i="1"/>
  <c r="B172" i="1"/>
  <c r="C172" i="1"/>
  <c r="B960" i="1"/>
  <c r="C960" i="1"/>
  <c r="B478" i="1"/>
  <c r="C478" i="1"/>
  <c r="B692" i="1"/>
  <c r="C692" i="1"/>
  <c r="B170" i="1"/>
  <c r="C170" i="1"/>
  <c r="B359" i="1"/>
  <c r="C359" i="1"/>
  <c r="B498" i="1"/>
  <c r="C498" i="1"/>
  <c r="B792" i="1"/>
  <c r="C792" i="1"/>
  <c r="B411" i="1"/>
  <c r="C411" i="1"/>
  <c r="B778" i="1"/>
  <c r="C778" i="1"/>
  <c r="B745" i="1"/>
  <c r="C745" i="1"/>
  <c r="B899" i="1"/>
  <c r="C899" i="1"/>
  <c r="B832" i="1"/>
  <c r="C832" i="1"/>
  <c r="B206" i="1"/>
  <c r="C206" i="1"/>
  <c r="B249" i="1"/>
  <c r="C249" i="1"/>
  <c r="B597" i="1"/>
  <c r="C597" i="1"/>
  <c r="B985" i="1"/>
  <c r="C985" i="1"/>
  <c r="B634" i="1"/>
  <c r="C634" i="1"/>
  <c r="B802" i="1"/>
  <c r="C802" i="1"/>
  <c r="B728" i="1"/>
  <c r="C728" i="1"/>
  <c r="B835" i="1"/>
  <c r="C835" i="1"/>
  <c r="B449" i="1"/>
  <c r="C449" i="1"/>
  <c r="B227" i="1"/>
  <c r="C227" i="1"/>
  <c r="B787" i="1"/>
  <c r="C787" i="1"/>
  <c r="B386" i="1"/>
  <c r="C386" i="1"/>
  <c r="B410" i="1"/>
  <c r="C410" i="1"/>
  <c r="B519" i="1"/>
  <c r="C519" i="1"/>
  <c r="B441" i="1"/>
  <c r="C441" i="1"/>
  <c r="B485" i="1"/>
  <c r="C485" i="1"/>
  <c r="B552" i="1"/>
  <c r="C552" i="1"/>
  <c r="B169" i="1"/>
  <c r="C169" i="1"/>
  <c r="B128" i="1"/>
  <c r="C128" i="1"/>
  <c r="B757" i="1"/>
  <c r="C757" i="1"/>
  <c r="B355" i="1"/>
  <c r="C355" i="1"/>
  <c r="B276" i="1"/>
  <c r="C276" i="1"/>
  <c r="B822" i="1"/>
  <c r="C822" i="1"/>
  <c r="B582" i="1"/>
  <c r="C582" i="1"/>
  <c r="B473" i="1"/>
  <c r="C473" i="1"/>
  <c r="B426" i="1"/>
  <c r="C426" i="1"/>
  <c r="B222" i="1"/>
  <c r="C222" i="1"/>
  <c r="B943" i="1"/>
  <c r="C943" i="1"/>
  <c r="B817" i="1"/>
  <c r="C817" i="1"/>
  <c r="B964" i="1"/>
  <c r="C964" i="1"/>
  <c r="B723" i="1"/>
  <c r="C723" i="1"/>
  <c r="B435" i="1"/>
  <c r="C435" i="1"/>
  <c r="B828" i="1"/>
  <c r="C828" i="1"/>
  <c r="B719" i="1"/>
  <c r="C719" i="1"/>
  <c r="B399" i="1"/>
  <c r="C399" i="1"/>
  <c r="B42" i="1"/>
  <c r="C42" i="1"/>
  <c r="B167" i="1"/>
  <c r="C167" i="1"/>
  <c r="B819" i="1"/>
  <c r="C819" i="1"/>
  <c r="B884" i="1"/>
  <c r="C884" i="1"/>
  <c r="B780" i="1"/>
  <c r="C780" i="1"/>
  <c r="B297" i="1"/>
  <c r="C297" i="1"/>
  <c r="B43" i="1"/>
  <c r="C43" i="1"/>
  <c r="B384" i="1"/>
  <c r="C384" i="1"/>
  <c r="B407" i="1"/>
  <c r="C407" i="1"/>
  <c r="B101" i="1"/>
  <c r="C101" i="1"/>
  <c r="B504" i="1"/>
  <c r="C504" i="1"/>
  <c r="B630" i="1"/>
  <c r="C630" i="1"/>
  <c r="B381" i="1"/>
  <c r="C381" i="1"/>
  <c r="B926" i="1"/>
  <c r="C926" i="1"/>
  <c r="B161" i="1"/>
  <c r="C161" i="1"/>
  <c r="B557" i="1"/>
  <c r="C557" i="1"/>
  <c r="B803" i="1"/>
  <c r="C803" i="1"/>
  <c r="B294" i="1"/>
  <c r="C294" i="1"/>
  <c r="B909" i="1"/>
  <c r="C909" i="1"/>
  <c r="B703" i="1"/>
  <c r="C703" i="1"/>
  <c r="B367" i="1"/>
  <c r="C367" i="1"/>
  <c r="B187" i="1"/>
  <c r="C187" i="1"/>
  <c r="B805" i="1"/>
  <c r="C805" i="1"/>
  <c r="B570" i="1"/>
  <c r="C570" i="1"/>
  <c r="B973" i="1"/>
  <c r="C973" i="1"/>
  <c r="B64" i="1"/>
  <c r="C64" i="1"/>
  <c r="B689" i="1"/>
  <c r="C689" i="1"/>
  <c r="B488" i="1"/>
  <c r="C488" i="1"/>
  <c r="B534" i="1"/>
  <c r="C534" i="1"/>
  <c r="B389" i="1"/>
  <c r="C389" i="1"/>
  <c r="B882" i="1"/>
  <c r="C882" i="1"/>
  <c r="B711" i="1"/>
  <c r="C711" i="1"/>
  <c r="B398" i="1"/>
  <c r="C398" i="1"/>
  <c r="B720" i="1"/>
  <c r="C720" i="1"/>
  <c r="B216" i="1"/>
  <c r="C216" i="1"/>
  <c r="B858" i="1"/>
  <c r="C858" i="1"/>
  <c r="B34" i="1"/>
  <c r="C34" i="1"/>
  <c r="B543" i="1"/>
  <c r="C543" i="1"/>
  <c r="B151" i="1"/>
  <c r="C151" i="1"/>
  <c r="B595" i="1"/>
  <c r="C595" i="1"/>
  <c r="B178" i="1"/>
  <c r="C178" i="1"/>
  <c r="B340" i="1"/>
  <c r="C340" i="1"/>
  <c r="B920" i="1"/>
  <c r="C920" i="1"/>
  <c r="B767" i="1"/>
  <c r="C767" i="1"/>
  <c r="B798" i="1"/>
  <c r="C798" i="1"/>
  <c r="B385" i="1"/>
  <c r="C385" i="1"/>
  <c r="B849" i="1"/>
  <c r="C849" i="1"/>
  <c r="B549" i="1"/>
  <c r="C549" i="1"/>
  <c r="B796" i="1"/>
  <c r="C796" i="1"/>
  <c r="B185" i="1"/>
  <c r="C185" i="1"/>
  <c r="B247" i="1"/>
  <c r="C247" i="1"/>
  <c r="B300" i="1"/>
  <c r="C300" i="1"/>
  <c r="B180" i="1"/>
  <c r="C180" i="1"/>
  <c r="B684" i="1"/>
  <c r="C684" i="1"/>
  <c r="B544" i="1"/>
  <c r="C544" i="1"/>
  <c r="B738" i="1"/>
  <c r="C738" i="1"/>
  <c r="B442" i="1"/>
  <c r="C442" i="1"/>
  <c r="B768" i="1"/>
  <c r="C768" i="1"/>
  <c r="B834" i="1"/>
  <c r="C834" i="1"/>
  <c r="B531" i="1"/>
  <c r="C531" i="1"/>
  <c r="B154" i="1"/>
  <c r="C154" i="1"/>
  <c r="B356" i="1"/>
  <c r="C356" i="1"/>
  <c r="B756" i="1"/>
  <c r="C756" i="1"/>
  <c r="B305" i="1"/>
  <c r="C305" i="1"/>
  <c r="B447" i="1"/>
  <c r="C447" i="1"/>
  <c r="B357" i="1"/>
  <c r="C357" i="1"/>
  <c r="B983" i="1"/>
  <c r="C983" i="1"/>
  <c r="B262" i="1"/>
  <c r="C262" i="1"/>
  <c r="B607" i="1"/>
  <c r="C607" i="1"/>
  <c r="B153" i="1"/>
  <c r="C153" i="1"/>
  <c r="B844" i="1"/>
  <c r="C844" i="1"/>
  <c r="B378" i="1"/>
  <c r="C378" i="1"/>
  <c r="B218" i="1"/>
  <c r="C218" i="1"/>
  <c r="B235" i="1"/>
  <c r="C235" i="1"/>
  <c r="B350" i="1"/>
  <c r="C350" i="1"/>
  <c r="B433" i="1"/>
  <c r="C433" i="1"/>
  <c r="B99" i="1"/>
  <c r="C99" i="1"/>
  <c r="B35" i="1"/>
  <c r="C35" i="1"/>
  <c r="B90" i="1"/>
  <c r="C90" i="1"/>
  <c r="B468" i="1"/>
  <c r="C468" i="1"/>
  <c r="B779" i="1"/>
  <c r="C779" i="1"/>
  <c r="B315" i="1"/>
  <c r="C315" i="1"/>
  <c r="B889" i="1"/>
  <c r="C889" i="1"/>
  <c r="B530" i="1"/>
  <c r="C530" i="1"/>
  <c r="B158" i="1"/>
  <c r="C158" i="1"/>
  <c r="B529" i="1"/>
  <c r="C529" i="1"/>
  <c r="B940" i="1"/>
  <c r="C940" i="1"/>
  <c r="B762" i="1"/>
  <c r="C762" i="1"/>
  <c r="B633" i="1"/>
  <c r="C633" i="1"/>
  <c r="B341" i="1"/>
  <c r="C341" i="1"/>
  <c r="B446" i="1"/>
  <c r="C446" i="1"/>
  <c r="B593" i="1"/>
  <c r="C593" i="1"/>
  <c r="B626" i="1"/>
  <c r="C626" i="1"/>
  <c r="B611" i="1"/>
  <c r="C611" i="1"/>
  <c r="B299" i="1"/>
  <c r="C299" i="1"/>
  <c r="B241" i="1"/>
  <c r="C241" i="1"/>
  <c r="B371" i="1"/>
  <c r="C371" i="1"/>
  <c r="B677" i="1"/>
  <c r="C677" i="1"/>
  <c r="B962" i="1"/>
  <c r="C962" i="1"/>
  <c r="B346" i="1"/>
  <c r="C346" i="1"/>
  <c r="B535" i="1"/>
  <c r="C535" i="1"/>
  <c r="B403" i="1"/>
  <c r="C403" i="1"/>
  <c r="B406" i="1"/>
  <c r="C406" i="1"/>
  <c r="B906" i="1"/>
  <c r="C906" i="1"/>
  <c r="B313" i="1"/>
  <c r="C313" i="1"/>
  <c r="B351" i="1"/>
  <c r="C351" i="1"/>
  <c r="B867" i="1"/>
  <c r="C867" i="1"/>
  <c r="B95" i="1"/>
  <c r="C95" i="1"/>
  <c r="B62" i="1"/>
  <c r="C62" i="1"/>
  <c r="B135" i="1"/>
  <c r="C135" i="1"/>
  <c r="B503" i="1"/>
  <c r="C503" i="1"/>
  <c r="B219" i="1"/>
  <c r="C219" i="1"/>
  <c r="B214" i="1"/>
  <c r="C214" i="1"/>
  <c r="B210" i="1"/>
  <c r="C210" i="1"/>
  <c r="B408" i="1"/>
  <c r="C408" i="1"/>
  <c r="B727" i="1"/>
  <c r="C727" i="1"/>
  <c r="B379" i="1"/>
  <c r="C379" i="1"/>
  <c r="B963" i="1"/>
  <c r="C963" i="1"/>
  <c r="B96" i="1"/>
  <c r="C96" i="1"/>
  <c r="B83" i="1"/>
  <c r="C83" i="1"/>
  <c r="B459" i="1"/>
  <c r="C459" i="1"/>
  <c r="B191" i="1"/>
  <c r="C191" i="1"/>
  <c r="B918" i="1"/>
  <c r="C918" i="1"/>
  <c r="B181" i="1"/>
  <c r="C181" i="1"/>
  <c r="B682" i="1"/>
  <c r="C682" i="1"/>
  <c r="B194" i="1"/>
  <c r="C194" i="1"/>
  <c r="B922" i="1"/>
  <c r="C922" i="1"/>
  <c r="B732" i="1"/>
  <c r="C732" i="1"/>
  <c r="B81" i="1"/>
  <c r="C81" i="1"/>
  <c r="B38" i="1"/>
  <c r="C38" i="1"/>
  <c r="B550" i="1"/>
  <c r="C550" i="1"/>
  <c r="B60" i="1"/>
  <c r="C60" i="1"/>
  <c r="B220" i="1"/>
  <c r="C220" i="1"/>
  <c r="B87" i="1"/>
  <c r="C87" i="1"/>
  <c r="B877" i="1"/>
  <c r="C877" i="1"/>
  <c r="B439" i="1"/>
  <c r="C439" i="1"/>
  <c r="B127" i="1"/>
  <c r="C127" i="1"/>
  <c r="B422" i="1"/>
  <c r="C422" i="1"/>
  <c r="B129" i="1"/>
  <c r="C129" i="1"/>
  <c r="B725" i="1"/>
  <c r="C725" i="1"/>
  <c r="B671" i="1"/>
  <c r="C671" i="1"/>
  <c r="B168" i="1"/>
  <c r="C168" i="1"/>
  <c r="B669" i="1"/>
  <c r="C669" i="1"/>
  <c r="B93" i="1"/>
  <c r="C93" i="1"/>
  <c r="B754" i="1"/>
  <c r="C754" i="1"/>
  <c r="B362" i="1"/>
  <c r="C362" i="1"/>
  <c r="B565" i="1"/>
  <c r="C565" i="1"/>
  <c r="B952" i="1"/>
  <c r="C952" i="1"/>
  <c r="B413" i="1"/>
  <c r="C413" i="1"/>
  <c r="B657" i="1"/>
  <c r="C657" i="1"/>
  <c r="B188" i="1"/>
  <c r="C188" i="1"/>
  <c r="B190" i="1"/>
  <c r="C190" i="1"/>
  <c r="B874" i="1"/>
  <c r="C874" i="1"/>
  <c r="B376" i="1"/>
  <c r="C376" i="1"/>
  <c r="B655" i="1"/>
  <c r="C655" i="1"/>
  <c r="B207" i="1"/>
  <c r="C207" i="1"/>
  <c r="B383" i="1"/>
  <c r="C383" i="1"/>
  <c r="B795" i="1"/>
  <c r="C795" i="1"/>
  <c r="B627" i="1"/>
  <c r="C627" i="1"/>
  <c r="B688" i="1"/>
  <c r="C688" i="1"/>
  <c r="B590" i="1"/>
  <c r="C590" i="1"/>
  <c r="B551" i="1"/>
  <c r="C551" i="1"/>
  <c r="B584" i="1"/>
  <c r="C584" i="1"/>
  <c r="B481" i="1"/>
  <c r="C481" i="1"/>
  <c r="B342" i="1"/>
  <c r="C342" i="1"/>
  <c r="B302" i="1"/>
  <c r="C302" i="1"/>
  <c r="B736" i="1"/>
  <c r="C736" i="1"/>
  <c r="B783" i="1"/>
  <c r="C783" i="1"/>
  <c r="B409" i="1"/>
  <c r="C409" i="1"/>
  <c r="B868" i="1"/>
  <c r="C868" i="1"/>
  <c r="B391" i="1"/>
  <c r="C391" i="1"/>
  <c r="B752" i="1"/>
  <c r="C752" i="1"/>
  <c r="B130" i="1"/>
  <c r="C130" i="1"/>
  <c r="B815" i="1"/>
  <c r="C815" i="1"/>
  <c r="B527" i="1"/>
  <c r="C527" i="1"/>
  <c r="B605" i="1"/>
  <c r="C605" i="1"/>
  <c r="B233" i="1"/>
  <c r="C233" i="1"/>
  <c r="B243" i="1"/>
  <c r="C243" i="1"/>
  <c r="B536" i="1"/>
  <c r="C536" i="1"/>
  <c r="B91" i="1"/>
  <c r="C91" i="1"/>
  <c r="B772" i="1"/>
  <c r="C772" i="1"/>
  <c r="B5" i="1"/>
  <c r="C5" i="1"/>
  <c r="B840" i="1"/>
  <c r="C840" i="1"/>
  <c r="B141" i="1"/>
  <c r="C141" i="1"/>
  <c r="B41" i="1"/>
  <c r="C41" i="1"/>
  <c r="B490" i="1"/>
  <c r="C490" i="1"/>
  <c r="B13" i="1"/>
  <c r="C13" i="1"/>
  <c r="B521" i="1"/>
  <c r="C521" i="1"/>
  <c r="B654" i="1"/>
  <c r="C654" i="1"/>
  <c r="B927" i="1"/>
  <c r="C927" i="1"/>
  <c r="B643" i="1"/>
  <c r="C643" i="1"/>
  <c r="B72" i="1"/>
  <c r="C72" i="1"/>
  <c r="B349" i="1"/>
  <c r="C349" i="1"/>
  <c r="B85" i="1"/>
  <c r="C85" i="1"/>
  <c r="B619" i="1"/>
  <c r="C619" i="1"/>
  <c r="B458" i="1"/>
  <c r="C458" i="1"/>
  <c r="B686" i="1"/>
  <c r="C686" i="1"/>
  <c r="B104" i="1"/>
  <c r="C104" i="1"/>
  <c r="B480" i="1"/>
  <c r="C480" i="1"/>
  <c r="B89" i="1"/>
  <c r="C89" i="1"/>
  <c r="B142" i="1"/>
  <c r="C142" i="1"/>
  <c r="B730" i="1"/>
  <c r="C730" i="1"/>
  <c r="B847" i="1"/>
  <c r="C847" i="1"/>
  <c r="B625" i="1"/>
  <c r="C625" i="1"/>
  <c r="B981" i="1"/>
  <c r="C981" i="1"/>
  <c r="B86" i="1"/>
  <c r="C86" i="1"/>
  <c r="B17" i="1"/>
  <c r="C17" i="1"/>
  <c r="B966" i="1"/>
  <c r="C966" i="1"/>
  <c r="B438" i="1"/>
  <c r="C438" i="1"/>
  <c r="B334" i="1"/>
  <c r="C334" i="1"/>
  <c r="B396" i="1"/>
  <c r="C396" i="1"/>
  <c r="B19" i="1"/>
  <c r="C19" i="1"/>
  <c r="B336" i="1"/>
  <c r="C336" i="1"/>
  <c r="B791" i="1"/>
  <c r="C791" i="1"/>
  <c r="B511" i="1"/>
  <c r="C511" i="1"/>
  <c r="B166" i="1"/>
  <c r="C166" i="1"/>
  <c r="B764" i="1"/>
  <c r="C764" i="1"/>
  <c r="B309" i="1"/>
  <c r="C309" i="1"/>
  <c r="B330" i="1"/>
  <c r="C330" i="1"/>
  <c r="B335" i="1"/>
  <c r="C335" i="1"/>
  <c r="B461" i="1"/>
  <c r="C461" i="1"/>
  <c r="B193" i="1"/>
  <c r="C193" i="1"/>
  <c r="B748" i="1"/>
  <c r="C748" i="1"/>
  <c r="B556" i="1"/>
  <c r="C556" i="1"/>
  <c r="B782" i="1"/>
  <c r="C782" i="1"/>
  <c r="B198" i="1"/>
  <c r="C198" i="1"/>
  <c r="B928" i="1"/>
  <c r="C928" i="1"/>
  <c r="B916" i="1"/>
  <c r="C916" i="1"/>
  <c r="B114" i="1"/>
  <c r="C114" i="1"/>
  <c r="C591" i="1"/>
  <c r="B152" i="1"/>
  <c r="C152" i="1"/>
  <c r="B254" i="1"/>
  <c r="C254" i="1"/>
  <c r="B599" i="1"/>
  <c r="C599" i="1"/>
  <c r="B648" i="1"/>
  <c r="C648" i="1"/>
  <c r="B765" i="1"/>
  <c r="C765" i="1"/>
  <c r="B881" i="1"/>
  <c r="C881" i="1"/>
  <c r="B647" i="1"/>
  <c r="C647" i="1"/>
  <c r="B252" i="1"/>
  <c r="C252" i="1"/>
  <c r="B112" i="1"/>
  <c r="C112" i="1"/>
  <c r="B715" i="1"/>
  <c r="C715" i="1"/>
  <c r="B698" i="1"/>
  <c r="C698" i="1"/>
  <c r="B312" i="1"/>
  <c r="C312" i="1"/>
  <c r="B876" i="1"/>
  <c r="C876" i="1"/>
  <c r="B201" i="1"/>
  <c r="C201" i="1"/>
  <c r="B283" i="1"/>
  <c r="C283" i="1"/>
  <c r="B412" i="1"/>
  <c r="C412" i="1"/>
  <c r="B718" i="1"/>
  <c r="C718" i="1"/>
  <c r="B594" i="1"/>
  <c r="C594" i="1"/>
  <c r="B270" i="1"/>
  <c r="C270" i="1"/>
  <c r="B700" i="1"/>
  <c r="C700" i="1"/>
  <c r="B887" i="1"/>
  <c r="C887" i="1"/>
  <c r="B266" i="1"/>
  <c r="C266" i="1"/>
  <c r="B807" i="1"/>
  <c r="C807" i="1"/>
  <c r="B969" i="1"/>
  <c r="C969" i="1"/>
  <c r="B955" i="1"/>
  <c r="C955" i="1"/>
  <c r="B432" i="1"/>
  <c r="C432" i="1"/>
  <c r="B691" i="1"/>
  <c r="C691" i="1"/>
  <c r="B915" i="1"/>
  <c r="C915" i="1"/>
  <c r="B165" i="1"/>
  <c r="C165" i="1"/>
  <c r="B694" i="1"/>
  <c r="C694" i="1"/>
  <c r="B516" i="1"/>
  <c r="C516" i="1"/>
  <c r="B793" i="1"/>
  <c r="C793" i="1"/>
  <c r="B875" i="1"/>
  <c r="C875" i="1"/>
  <c r="B212" i="1"/>
  <c r="C212" i="1"/>
  <c r="B392" i="1"/>
  <c r="C392" i="1"/>
  <c r="B676" i="1"/>
  <c r="C676" i="1"/>
  <c r="B79" i="1"/>
  <c r="C79" i="1"/>
  <c r="B567" i="1"/>
  <c r="C567" i="1"/>
  <c r="B687" i="1"/>
  <c r="C687" i="1"/>
  <c r="B327" i="1"/>
  <c r="C327" i="1"/>
  <c r="B65" i="1"/>
  <c r="C65" i="1"/>
  <c r="B710" i="1"/>
  <c r="C710" i="1"/>
  <c r="B673" i="1"/>
  <c r="C673" i="1"/>
  <c r="B311" i="1"/>
  <c r="C311" i="1"/>
  <c r="B92" i="1"/>
  <c r="C92" i="1"/>
  <c r="B760" i="1"/>
  <c r="C760" i="1"/>
  <c r="B771" i="1"/>
  <c r="C771" i="1"/>
  <c r="B368" i="1"/>
  <c r="C368" i="1"/>
  <c r="B453" i="1"/>
  <c r="C453" i="1"/>
  <c r="B560" i="1"/>
  <c r="C560" i="1"/>
  <c r="B28" i="1"/>
  <c r="C28" i="1"/>
  <c r="B393" i="1"/>
  <c r="C393" i="1"/>
  <c r="B236" i="1"/>
  <c r="C236" i="1"/>
  <c r="B731" i="1"/>
  <c r="C731" i="1"/>
  <c r="B457" i="1"/>
  <c r="C457" i="1"/>
  <c r="B585" i="1"/>
  <c r="C585" i="1"/>
  <c r="B160" i="1"/>
  <c r="C160" i="1"/>
  <c r="B652" i="1"/>
  <c r="C652" i="1"/>
  <c r="B742" i="1"/>
  <c r="C742" i="1"/>
  <c r="B443" i="1"/>
  <c r="C443" i="1"/>
  <c r="B373" i="1"/>
  <c r="C373" i="1"/>
  <c r="B708" i="1"/>
  <c r="C708" i="1"/>
  <c r="B52" i="1"/>
  <c r="C52" i="1"/>
  <c r="B339" i="1"/>
  <c r="C339" i="1"/>
  <c r="B281" i="1"/>
  <c r="C281" i="1"/>
  <c r="B888" i="1"/>
  <c r="C888" i="1"/>
  <c r="B774" i="1"/>
  <c r="C774" i="1"/>
  <c r="B883" i="1"/>
  <c r="C883" i="1"/>
  <c r="B743" i="1"/>
  <c r="C743" i="1"/>
  <c r="B665" i="1"/>
  <c r="C665" i="1"/>
  <c r="B284" i="1"/>
  <c r="C284" i="1"/>
  <c r="B293" i="1"/>
  <c r="C293" i="1"/>
  <c r="B108" i="1"/>
  <c r="C108" i="1"/>
  <c r="B40" i="1"/>
  <c r="C40" i="1"/>
  <c r="B238" i="1"/>
  <c r="C238" i="1"/>
  <c r="B811" i="1"/>
  <c r="C811" i="1"/>
  <c r="B987" i="1"/>
  <c r="C987" i="1"/>
  <c r="B377" i="1"/>
  <c r="C377" i="1"/>
  <c r="B740" i="1"/>
  <c r="C740" i="1"/>
  <c r="B39" i="1"/>
  <c r="C39" i="1"/>
  <c r="B370" i="1"/>
  <c r="C370" i="1"/>
  <c r="B146" i="1"/>
  <c r="C146" i="1"/>
  <c r="B229" i="1"/>
  <c r="C229" i="1"/>
  <c r="B561" i="1"/>
  <c r="C561" i="1"/>
  <c r="B307" i="1"/>
  <c r="C307" i="1"/>
  <c r="B107" i="1"/>
  <c r="C107" i="1"/>
  <c r="B51" i="1"/>
  <c r="C51" i="1"/>
  <c r="B518" i="1"/>
  <c r="C518" i="1"/>
  <c r="B824" i="1"/>
  <c r="C824" i="1"/>
  <c r="B282" i="1"/>
  <c r="C282" i="1"/>
  <c r="B587" i="1"/>
  <c r="C587" i="1"/>
  <c r="B369" i="1"/>
  <c r="C369" i="1"/>
  <c r="B145" i="1"/>
  <c r="C145" i="1"/>
  <c r="B617" i="1"/>
  <c r="C617" i="1"/>
  <c r="B989" i="1"/>
  <c r="C989" i="1"/>
  <c r="B533" i="1"/>
  <c r="C533" i="1"/>
  <c r="B513" i="1"/>
  <c r="C513" i="1"/>
  <c r="B223" i="1"/>
  <c r="C223" i="1"/>
  <c r="B48" i="1"/>
  <c r="C48" i="1"/>
  <c r="B900" i="1"/>
  <c r="C900" i="1"/>
  <c r="B716" i="1"/>
  <c r="C716" i="1"/>
  <c r="B424" i="1"/>
  <c r="C424" i="1"/>
  <c r="B629" i="1"/>
  <c r="C629" i="1"/>
  <c r="B347" i="1"/>
  <c r="C347" i="1"/>
  <c r="B82" i="1"/>
  <c r="C82" i="1"/>
  <c r="B278" i="1"/>
  <c r="C278" i="1"/>
  <c r="B951" i="1"/>
  <c r="C951" i="1"/>
  <c r="B781" i="1"/>
  <c r="C781" i="1"/>
  <c r="B600" i="1"/>
  <c r="C600" i="1"/>
  <c r="B810" i="1"/>
  <c r="C810" i="1"/>
  <c r="B525" i="1"/>
  <c r="C525" i="1"/>
  <c r="B261" i="1"/>
  <c r="C261" i="1"/>
  <c r="B644" i="1"/>
  <c r="C644" i="1"/>
  <c r="B328" i="1"/>
  <c r="C328" i="1"/>
  <c r="B68" i="1"/>
  <c r="C68" i="1"/>
  <c r="B78" i="1"/>
  <c r="C78" i="1"/>
  <c r="B563" i="1"/>
  <c r="C563" i="1"/>
  <c r="B616" i="1"/>
  <c r="C616" i="1"/>
  <c r="B724" i="1"/>
  <c r="C724" i="1"/>
  <c r="B712" i="1"/>
  <c r="C712" i="1"/>
  <c r="B982" i="1"/>
  <c r="C982" i="1"/>
  <c r="B978" i="1"/>
  <c r="C978" i="1"/>
  <c r="B134" i="1"/>
  <c r="C134" i="1"/>
  <c r="B49" i="1"/>
  <c r="C49" i="1"/>
  <c r="B852" i="1"/>
  <c r="C852" i="1"/>
  <c r="B650" i="1"/>
  <c r="C650" i="1"/>
  <c r="B402" i="1"/>
  <c r="C402" i="1"/>
  <c r="B948" i="1"/>
  <c r="C948" i="1"/>
  <c r="B717" i="1"/>
  <c r="C717" i="1"/>
  <c r="B801" i="1"/>
  <c r="C801" i="1"/>
  <c r="B979" i="1"/>
  <c r="C979" i="1"/>
  <c r="B9" i="1"/>
  <c r="C9" i="1"/>
  <c r="B380" i="1"/>
  <c r="C380" i="1"/>
  <c r="B394" i="1"/>
  <c r="C394" i="1"/>
  <c r="B850" i="1"/>
  <c r="C850" i="1"/>
  <c r="B759" i="1"/>
  <c r="C759" i="1"/>
  <c r="B319" i="1"/>
  <c r="C319" i="1"/>
  <c r="B25" i="1"/>
  <c r="C25" i="1"/>
  <c r="B221" i="1"/>
  <c r="C221" i="1"/>
  <c r="B902" i="1"/>
  <c r="C902" i="1"/>
  <c r="B853" i="1"/>
  <c r="C853" i="1"/>
  <c r="B741" i="1"/>
  <c r="C741" i="1"/>
  <c r="B59" i="1"/>
  <c r="C59" i="1"/>
  <c r="B476" i="1"/>
  <c r="C476" i="1"/>
  <c r="B287" i="1"/>
  <c r="C287" i="1"/>
  <c r="B255" i="1"/>
  <c r="C255" i="1"/>
  <c r="B492" i="1"/>
  <c r="C492" i="1"/>
  <c r="B892" i="1"/>
  <c r="C892" i="1"/>
  <c r="B257" i="1"/>
  <c r="C257" i="1"/>
  <c r="B144" i="1"/>
  <c r="C144" i="1"/>
  <c r="B624" i="1"/>
  <c r="C624" i="1"/>
  <c r="B397" i="1"/>
  <c r="C397" i="1"/>
  <c r="B733" i="1"/>
  <c r="C733" i="1"/>
  <c r="B558" i="1"/>
  <c r="C558" i="1"/>
  <c r="B196" i="1"/>
  <c r="C196" i="1"/>
  <c r="B508" i="1"/>
  <c r="C508" i="1"/>
  <c r="B486" i="1"/>
  <c r="C486" i="1"/>
  <c r="B821" i="1"/>
  <c r="C821" i="1"/>
  <c r="B211" i="1"/>
  <c r="C211" i="1"/>
  <c r="B448" i="1"/>
  <c r="C448" i="1"/>
  <c r="B522" i="1"/>
  <c r="C522" i="1"/>
  <c r="B830" i="1"/>
  <c r="C830" i="1"/>
  <c r="B156" i="1"/>
  <c r="C156" i="1"/>
  <c r="B318" i="1"/>
  <c r="C318" i="1"/>
  <c r="B317" i="1"/>
  <c r="C317" i="1"/>
  <c r="B57" i="1"/>
  <c r="C57" i="1"/>
  <c r="B113" i="1"/>
  <c r="C113" i="1"/>
  <c r="B430" i="1"/>
  <c r="C430" i="1"/>
  <c r="B404" i="1"/>
  <c r="C404" i="1"/>
  <c r="B250" i="1"/>
  <c r="C250" i="1"/>
  <c r="B133" i="1"/>
  <c r="C133" i="1"/>
  <c r="B514" i="1"/>
  <c r="C514" i="1"/>
  <c r="B63" i="1"/>
  <c r="C63" i="1"/>
  <c r="B454" i="1"/>
  <c r="C454" i="1"/>
  <c r="B491" i="1"/>
  <c r="C491" i="1"/>
  <c r="B520" i="1"/>
  <c r="C520" i="1"/>
  <c r="B659" i="1"/>
  <c r="C659" i="1"/>
  <c r="B836" i="1"/>
  <c r="C836" i="1"/>
  <c r="B204" i="1"/>
  <c r="C204" i="1"/>
  <c r="B475" i="1"/>
  <c r="C475" i="1"/>
  <c r="B656" i="1"/>
  <c r="C656" i="1"/>
  <c r="B73" i="1"/>
  <c r="C73" i="1"/>
  <c r="C592" i="1"/>
  <c r="B200" i="1"/>
  <c r="C200" i="1"/>
  <c r="B632" i="1"/>
  <c r="C632" i="1"/>
  <c r="B240" i="1"/>
  <c r="C240" i="1"/>
  <c r="B286" i="1"/>
  <c r="C286" i="1"/>
  <c r="B586" i="1"/>
  <c r="C586" i="1"/>
  <c r="B576" i="1"/>
  <c r="C576" i="1"/>
  <c r="B523" i="1"/>
  <c r="C523" i="1"/>
  <c r="B799" i="1"/>
  <c r="C799" i="1"/>
  <c r="B103" i="1"/>
  <c r="C103" i="1"/>
  <c r="B474" i="1"/>
  <c r="C474" i="1"/>
  <c r="B502" i="1"/>
  <c r="C502" i="1"/>
  <c r="B823" i="1"/>
  <c r="C823" i="1"/>
  <c r="B885" i="1"/>
  <c r="C885" i="1"/>
  <c r="B734" i="1"/>
  <c r="C734" i="1"/>
  <c r="B623" i="1"/>
  <c r="C623" i="1"/>
  <c r="B417" i="1"/>
  <c r="C417" i="1"/>
  <c r="B637" i="1"/>
  <c r="C637" i="1"/>
  <c r="B213" i="1"/>
  <c r="C213" i="1"/>
  <c r="B838" i="1"/>
  <c r="C838" i="1"/>
  <c r="B934" i="1"/>
  <c r="C934" i="1"/>
  <c r="B273" i="1"/>
  <c r="C273" i="1"/>
  <c r="B291" i="1"/>
  <c r="C291" i="1"/>
  <c r="B197" i="1"/>
  <c r="C197" i="1"/>
  <c r="B933" i="1"/>
  <c r="C933" i="1"/>
  <c r="B739" i="1"/>
  <c r="C739" i="1"/>
  <c r="B939" i="1"/>
  <c r="C939" i="1"/>
  <c r="B451" i="1"/>
  <c r="C451" i="1"/>
  <c r="B873" i="1"/>
  <c r="C873" i="1"/>
  <c r="B26" i="1"/>
  <c r="C26" i="1"/>
  <c r="B860" i="1"/>
  <c r="C860" i="1"/>
  <c r="B814" i="1"/>
  <c r="C814" i="1"/>
  <c r="B205" i="1"/>
  <c r="C205" i="1"/>
  <c r="B256" i="1"/>
  <c r="C256" i="1"/>
  <c r="B471" i="1"/>
  <c r="C471" i="1"/>
  <c r="B77" i="1"/>
  <c r="C77" i="1"/>
  <c r="B395" i="1"/>
  <c r="C395" i="1"/>
  <c r="B164" i="1"/>
  <c r="C164" i="1"/>
  <c r="B195" i="1"/>
  <c r="C195" i="1"/>
  <c r="B749" i="1"/>
  <c r="C749" i="1"/>
  <c r="B950" i="1"/>
  <c r="C950" i="1"/>
  <c r="B119" i="1"/>
  <c r="C119" i="1"/>
  <c r="B183" i="1"/>
  <c r="C183" i="1"/>
  <c r="B763" i="1"/>
  <c r="C763" i="1"/>
  <c r="B269" i="1"/>
  <c r="C269" i="1"/>
  <c r="B21" i="1"/>
  <c r="C21" i="1"/>
  <c r="B555" i="1"/>
  <c r="C555" i="1"/>
  <c r="B463" i="1"/>
  <c r="C463" i="1"/>
  <c r="B405" i="1"/>
  <c r="C405" i="1"/>
  <c r="B67" i="1"/>
  <c r="C67" i="1"/>
  <c r="B290" i="1"/>
  <c r="C290" i="1"/>
  <c r="B361" i="1"/>
  <c r="C361" i="1"/>
  <c r="B477" i="1"/>
  <c r="C477" i="1"/>
  <c r="B914" i="1"/>
  <c r="C914" i="1"/>
  <c r="B541" i="1"/>
  <c r="C541" i="1"/>
  <c r="B610" i="1"/>
  <c r="C610" i="1"/>
  <c r="B272" i="1"/>
  <c r="C272" i="1"/>
  <c r="B375" i="1"/>
  <c r="C375" i="1"/>
  <c r="B954" i="1"/>
  <c r="C954" i="1"/>
  <c r="B136" i="1"/>
  <c r="C136" i="1"/>
  <c r="B31" i="1"/>
  <c r="C31" i="1"/>
  <c r="B479" i="1"/>
  <c r="C479" i="1"/>
  <c r="B246" i="1"/>
  <c r="C246" i="1"/>
  <c r="B186" i="1"/>
  <c r="C186" i="1"/>
  <c r="B696" i="1"/>
  <c r="C696" i="1"/>
  <c r="B645" i="1"/>
  <c r="C645" i="1"/>
  <c r="B415" i="1"/>
  <c r="C415" i="1"/>
  <c r="B526" i="1"/>
  <c r="C526" i="1"/>
  <c r="B122" i="1"/>
  <c r="C122" i="1"/>
  <c r="B580" i="1"/>
  <c r="C580" i="1"/>
  <c r="B4" i="1"/>
  <c r="C4" i="1"/>
  <c r="B295" i="1"/>
  <c r="C295" i="1"/>
  <c r="B126" i="1"/>
  <c r="C126" i="1"/>
  <c r="B905" i="1"/>
  <c r="C905" i="1"/>
  <c r="B125" i="1"/>
  <c r="C125" i="1"/>
  <c r="B456" i="1"/>
  <c r="C456" i="1"/>
  <c r="B414" i="1"/>
  <c r="C414" i="1"/>
  <c r="B18" i="1"/>
  <c r="C18" i="1"/>
  <c r="B573" i="1"/>
  <c r="C573" i="1"/>
  <c r="B176" i="1"/>
  <c r="C176" i="1"/>
  <c r="B500" i="1"/>
  <c r="C500" i="1"/>
  <c r="B36" i="1"/>
  <c r="C36" i="1"/>
  <c r="B332" i="1"/>
  <c r="C332" i="1"/>
  <c r="B189" i="1"/>
  <c r="C189" i="1"/>
  <c r="B132" i="1"/>
  <c r="C132" i="1"/>
  <c r="B325" i="1"/>
  <c r="C325" i="1"/>
  <c r="B124" i="1"/>
  <c r="C124" i="1"/>
  <c r="B769" i="1"/>
  <c r="C769" i="1"/>
  <c r="B957" i="1"/>
  <c r="C957" i="1"/>
  <c r="B131" i="1"/>
  <c r="C131" i="1"/>
  <c r="B895" i="1"/>
  <c r="C895" i="1"/>
  <c r="B667" i="1"/>
  <c r="C667" i="1"/>
  <c r="B382" i="1"/>
  <c r="C382" i="1"/>
  <c r="B365" i="1"/>
  <c r="C365" i="1"/>
  <c r="B27" i="1"/>
  <c r="C27" i="1"/>
  <c r="B842" i="1"/>
  <c r="C842" i="1"/>
  <c r="B53" i="1"/>
  <c r="C53" i="1"/>
  <c r="B949" i="1"/>
  <c r="C949" i="1"/>
  <c r="B37" i="1"/>
  <c r="C37" i="1"/>
  <c r="B980" i="1"/>
  <c r="C980" i="1"/>
  <c r="B941" i="1"/>
  <c r="C941" i="1"/>
  <c r="B641" i="1"/>
  <c r="C641" i="1"/>
  <c r="B609" i="1"/>
  <c r="C609" i="1"/>
  <c r="B274" i="1"/>
  <c r="C274" i="1"/>
  <c r="B267" i="1"/>
  <c r="C267" i="1"/>
  <c r="B843" i="1"/>
  <c r="C843" i="1"/>
  <c r="B947" i="1"/>
  <c r="C947" i="1"/>
  <c r="B452" i="1"/>
  <c r="C452" i="1"/>
  <c r="B577" i="1"/>
  <c r="C577" i="1"/>
  <c r="B401" i="1"/>
  <c r="C401" i="1"/>
  <c r="B333" i="1"/>
  <c r="C333" i="1"/>
  <c r="B820" i="1"/>
  <c r="C820" i="1"/>
  <c r="B310" i="1"/>
  <c r="C310" i="1"/>
  <c r="B589" i="1"/>
  <c r="C589" i="1"/>
  <c r="B231" i="1"/>
  <c r="C231" i="1"/>
  <c r="B314" i="1"/>
  <c r="C314" i="1"/>
  <c r="B658" i="1"/>
  <c r="C658" i="1"/>
  <c r="B917" i="1"/>
  <c r="C917" i="1"/>
  <c r="B70" i="1"/>
  <c r="C70" i="1"/>
  <c r="B923" i="1"/>
  <c r="C923" i="1"/>
  <c r="B157" i="1"/>
  <c r="C157" i="1"/>
  <c r="B71" i="1"/>
  <c r="C71" i="1"/>
  <c r="B217" i="1"/>
  <c r="C217" i="1"/>
  <c r="B322" i="1"/>
  <c r="C322" i="1"/>
  <c r="B76" i="1"/>
  <c r="C76" i="1"/>
  <c r="B831" i="1"/>
  <c r="C831" i="1"/>
  <c r="B967" i="1"/>
  <c r="C967" i="1"/>
  <c r="B904" i="1"/>
  <c r="C904" i="1"/>
  <c r="B506" i="1"/>
  <c r="C506" i="1"/>
  <c r="B864" i="1"/>
  <c r="C864" i="1"/>
  <c r="B854" i="1"/>
  <c r="C854" i="1"/>
  <c r="C324" i="1"/>
  <c r="B208" i="1"/>
  <c r="C208" i="1"/>
  <c r="B897" i="1"/>
  <c r="C897" i="1"/>
  <c r="B434" i="1"/>
  <c r="C434" i="1"/>
  <c r="B12" i="1"/>
  <c r="C12" i="1"/>
  <c r="B337" i="1"/>
  <c r="C337" i="1"/>
  <c r="B109" i="1"/>
  <c r="C109" i="1"/>
  <c r="B621" i="1"/>
  <c r="C621" i="1"/>
  <c r="B986" i="1"/>
  <c r="C986" i="1"/>
  <c r="B507" i="1"/>
  <c r="C507" i="1"/>
  <c r="B722" i="1"/>
  <c r="C722" i="1"/>
  <c r="B788" i="1"/>
  <c r="C788" i="1"/>
  <c r="B953" i="1"/>
  <c r="C953" i="1"/>
  <c r="B910" i="1"/>
  <c r="C910" i="1"/>
  <c r="B121" i="1"/>
  <c r="C121" i="1"/>
  <c r="B226" i="1"/>
  <c r="C226" i="1"/>
  <c r="B571" i="1"/>
  <c r="C571" i="1"/>
  <c r="B279" i="1"/>
  <c r="C279" i="1"/>
  <c r="B45" i="1"/>
  <c r="C45" i="1"/>
  <c r="B117" i="1"/>
  <c r="C117" i="1"/>
  <c r="B901" i="1"/>
  <c r="C901" i="1"/>
  <c r="B289" i="1"/>
  <c r="C289" i="1"/>
  <c r="B631" i="1"/>
  <c r="C631" i="1"/>
  <c r="B55" i="1"/>
  <c r="C55" i="1"/>
  <c r="B618" i="1"/>
  <c r="C618" i="1"/>
  <c r="B46" i="1"/>
  <c r="C46" i="1"/>
  <c r="B465" i="1"/>
  <c r="C465" i="1"/>
  <c r="B628" i="1"/>
  <c r="C628" i="1"/>
  <c r="B288" i="1"/>
  <c r="C288" i="1"/>
  <c r="B497" i="1"/>
  <c r="C497" i="1"/>
  <c r="B143" i="1"/>
  <c r="C143" i="1"/>
  <c r="B390" i="1"/>
  <c r="C390" i="1"/>
  <c r="B436" i="1"/>
  <c r="C436" i="1"/>
  <c r="B450" i="1"/>
  <c r="C450" i="1"/>
  <c r="B304" i="1"/>
  <c r="C304" i="1"/>
  <c r="B579" i="1"/>
  <c r="C579" i="1"/>
  <c r="B329" i="1"/>
  <c r="C329" i="1"/>
  <c r="B298" i="1"/>
  <c r="C298" i="1"/>
  <c r="B3" i="1"/>
  <c r="C3" i="1"/>
  <c r="B646" i="1"/>
  <c r="C646" i="1"/>
  <c r="B679" i="1"/>
  <c r="C679" i="1"/>
  <c r="B306" i="1"/>
  <c r="C306" i="1"/>
  <c r="B612" i="1"/>
  <c r="C612" i="1"/>
  <c r="B604" i="1"/>
  <c r="C604" i="1"/>
  <c r="B44" i="1"/>
  <c r="C44" i="1"/>
  <c r="B416" i="1"/>
  <c r="C416" i="1"/>
  <c r="B244" i="1"/>
  <c r="C244" i="1"/>
  <c r="B374" i="1"/>
  <c r="C374" i="1"/>
  <c r="B695" i="1"/>
  <c r="C695" i="1"/>
  <c r="B353" i="1"/>
  <c r="C353" i="1"/>
  <c r="B15" i="1"/>
  <c r="C15" i="1"/>
  <c r="B956" i="1"/>
  <c r="C956" i="1"/>
  <c r="B929" i="1"/>
  <c r="C929" i="1"/>
  <c r="B445" i="1"/>
  <c r="C445" i="1"/>
  <c r="B348" i="1"/>
  <c r="C348" i="1"/>
  <c r="B958" i="1"/>
  <c r="C958" i="1"/>
  <c r="B8" i="1"/>
  <c r="C8" i="1"/>
  <c r="B683" i="1"/>
  <c r="C683" i="1"/>
  <c r="B232" i="1"/>
  <c r="C232" i="1"/>
  <c r="B469" i="1"/>
  <c r="C469" i="1"/>
  <c r="B225" i="1"/>
  <c r="C225" i="1"/>
  <c r="B123" i="1"/>
  <c r="C123" i="1"/>
  <c r="B598" i="1"/>
  <c r="C598" i="1"/>
  <c r="B501" i="1"/>
  <c r="C501" i="1"/>
  <c r="B553" i="1"/>
  <c r="C553" i="1"/>
  <c r="B608" i="1"/>
  <c r="C608" i="1"/>
  <c r="B653" i="1"/>
  <c r="C653" i="1"/>
  <c r="B259" i="1"/>
  <c r="C259" i="1"/>
  <c r="B352" i="1"/>
  <c r="C352" i="1"/>
  <c r="B777" i="1"/>
  <c r="C777" i="1"/>
  <c r="B705" i="1"/>
  <c r="C705" i="1"/>
  <c r="B80" i="1"/>
  <c r="C80" i="1"/>
  <c r="B649" i="1"/>
  <c r="C649" i="1"/>
  <c r="B893" i="1"/>
  <c r="C893" i="1"/>
  <c r="B921" i="1"/>
  <c r="C921" i="1"/>
  <c r="B66" i="1"/>
  <c r="C66" i="1"/>
  <c r="B495" i="1"/>
  <c r="C495" i="1"/>
  <c r="B562" i="1"/>
  <c r="C562" i="1"/>
  <c r="B635" i="1"/>
  <c r="C635" i="1"/>
  <c r="B935" i="1"/>
  <c r="C935" i="1"/>
  <c r="B931" i="1"/>
  <c r="C931" i="1"/>
  <c r="B192" i="1"/>
  <c r="C192" i="1"/>
  <c r="B825" i="1"/>
  <c r="C825" i="1"/>
  <c r="B800" i="1"/>
  <c r="C800" i="1"/>
  <c r="B601" i="1"/>
  <c r="C601" i="1"/>
  <c r="B425" i="1"/>
  <c r="C425" i="1"/>
  <c r="B61" i="1"/>
  <c r="C61" i="1"/>
  <c r="B924" i="1"/>
  <c r="C924" i="1"/>
  <c r="B974" i="1"/>
  <c r="C974" i="1"/>
  <c r="B239" i="1"/>
  <c r="C239" i="1"/>
  <c r="B721" i="1"/>
  <c r="C721" i="1"/>
  <c r="B614" i="1"/>
  <c r="C614" i="1"/>
  <c r="B115" i="1"/>
  <c r="C115" i="1"/>
  <c r="B280" i="1"/>
  <c r="C280" i="1"/>
  <c r="B789" i="1"/>
  <c r="C789" i="1"/>
  <c r="B642" i="1"/>
  <c r="C642" i="1"/>
  <c r="B105" i="1"/>
  <c r="C105" i="1"/>
  <c r="B509" i="1"/>
  <c r="C509" i="1"/>
  <c r="B546" i="1"/>
  <c r="C546" i="1"/>
  <c r="B829" i="1"/>
  <c r="C829" i="1"/>
  <c r="B7" i="1"/>
  <c r="C7" i="1"/>
  <c r="B489" i="1"/>
  <c r="C489" i="1"/>
  <c r="B234" i="1"/>
  <c r="C234" i="1"/>
  <c r="B505" i="1"/>
  <c r="C505" i="1"/>
  <c r="B387" i="1"/>
  <c r="C387" i="1"/>
  <c r="B942" i="1"/>
  <c r="C942" i="1"/>
  <c r="B184" i="1"/>
  <c r="C184" i="1"/>
  <c r="B419" i="1"/>
  <c r="C419" i="1"/>
  <c r="B58" i="1"/>
  <c r="C58" i="1"/>
  <c r="B961" i="1"/>
  <c r="C961" i="1"/>
  <c r="B175" i="1"/>
  <c r="C175" i="1"/>
  <c r="B859" i="1"/>
  <c r="C859" i="1"/>
  <c r="B494" i="1"/>
  <c r="C494" i="1"/>
  <c r="B675" i="1"/>
  <c r="C675" i="1"/>
  <c r="B464" i="1"/>
  <c r="C464" i="1"/>
  <c r="B776" i="1"/>
  <c r="C776" i="1"/>
</calcChain>
</file>

<file path=xl/sharedStrings.xml><?xml version="1.0" encoding="utf-8"?>
<sst xmlns="http://schemas.openxmlformats.org/spreadsheetml/2006/main" count="993" uniqueCount="973">
  <si>
    <t>姓名</t>
  </si>
  <si>
    <t>性别</t>
  </si>
  <si>
    <t>备注</t>
    <phoneticPr fontId="18" type="noConversion"/>
  </si>
  <si>
    <t>序号</t>
    <phoneticPr fontId="18" type="noConversion"/>
  </si>
  <si>
    <t>身份证后六位</t>
    <phoneticPr fontId="18" type="noConversion"/>
  </si>
  <si>
    <t>037564</t>
  </si>
  <si>
    <t>270013</t>
  </si>
  <si>
    <t>038711</t>
  </si>
  <si>
    <t>058715</t>
  </si>
  <si>
    <t>142722</t>
  </si>
  <si>
    <t>031616</t>
  </si>
  <si>
    <t>063627</t>
  </si>
  <si>
    <t>11201X</t>
  </si>
  <si>
    <t>210038</t>
  </si>
  <si>
    <t>232914</t>
  </si>
  <si>
    <t>124494</t>
  </si>
  <si>
    <t>127620</t>
  </si>
  <si>
    <t>235817</t>
  </si>
  <si>
    <t>111391</t>
  </si>
  <si>
    <t>185128</t>
  </si>
  <si>
    <t>312428</t>
  </si>
  <si>
    <t>205443</t>
  </si>
  <si>
    <t>054969</t>
  </si>
  <si>
    <t>064882</t>
  </si>
  <si>
    <t>142499</t>
  </si>
  <si>
    <t>243591</t>
  </si>
  <si>
    <t>110029</t>
  </si>
  <si>
    <t>052413</t>
  </si>
  <si>
    <t>294691</t>
  </si>
  <si>
    <t>022503</t>
  </si>
  <si>
    <t>112419</t>
  </si>
  <si>
    <t>154470</t>
  </si>
  <si>
    <t>252314</t>
  </si>
  <si>
    <t>112723</t>
  </si>
  <si>
    <t>23324X</t>
  </si>
  <si>
    <t>090695</t>
  </si>
  <si>
    <t>080025</t>
  </si>
  <si>
    <t>10278X</t>
  </si>
  <si>
    <t>220049</t>
  </si>
  <si>
    <t>251527</t>
  </si>
  <si>
    <t>252718</t>
  </si>
  <si>
    <t>147238</t>
  </si>
  <si>
    <t>174489</t>
  </si>
  <si>
    <t>072740</t>
  </si>
  <si>
    <t>023613</t>
  </si>
  <si>
    <t>132496</t>
  </si>
  <si>
    <t>011824</t>
  </si>
  <si>
    <t>082504</t>
  </si>
  <si>
    <t>013218</t>
  </si>
  <si>
    <t>120410</t>
  </si>
  <si>
    <t>031828</t>
  </si>
  <si>
    <t>270019</t>
  </si>
  <si>
    <t>050810</t>
  </si>
  <si>
    <t>062317</t>
  </si>
  <si>
    <t>192714</t>
  </si>
  <si>
    <t>070333</t>
  </si>
  <si>
    <t>252708</t>
  </si>
  <si>
    <t>042749</t>
  </si>
  <si>
    <t>052723</t>
  </si>
  <si>
    <t>112721</t>
  </si>
  <si>
    <t>030011</t>
  </si>
  <si>
    <t>232219</t>
  </si>
  <si>
    <t>160611</t>
  </si>
  <si>
    <t>252729</t>
  </si>
  <si>
    <t>163582</t>
  </si>
  <si>
    <t>195125</t>
  </si>
  <si>
    <t>244923</t>
  </si>
  <si>
    <t>054507</t>
  </si>
  <si>
    <t>28271X</t>
  </si>
  <si>
    <t>037034</t>
  </si>
  <si>
    <t>095089</t>
  </si>
  <si>
    <t>215120</t>
  </si>
  <si>
    <t>212927</t>
  </si>
  <si>
    <t>203876</t>
  </si>
  <si>
    <t>092724</t>
  </si>
  <si>
    <t>253910</t>
  </si>
  <si>
    <t>100270</t>
  </si>
  <si>
    <t>221229</t>
  </si>
  <si>
    <t>032595</t>
  </si>
  <si>
    <t>082739</t>
  </si>
  <si>
    <t>21122X</t>
  </si>
  <si>
    <t>030024</t>
  </si>
  <si>
    <t>26752X</t>
  </si>
  <si>
    <t>235715</t>
  </si>
  <si>
    <t>271406</t>
  </si>
  <si>
    <t>184448</t>
  </si>
  <si>
    <t>103219</t>
  </si>
  <si>
    <t>021131</t>
  </si>
  <si>
    <t>014427</t>
  </si>
  <si>
    <t>255129</t>
  </si>
  <si>
    <t>145120</t>
  </si>
  <si>
    <t>030029</t>
  </si>
  <si>
    <t>203298</t>
  </si>
  <si>
    <t>153940</t>
  </si>
  <si>
    <t>123437</t>
  </si>
  <si>
    <t>020021</t>
  </si>
  <si>
    <t>12140X</t>
  </si>
  <si>
    <t>240020</t>
  </si>
  <si>
    <t>132500</t>
  </si>
  <si>
    <t>014807</t>
  </si>
  <si>
    <t>060613</t>
  </si>
  <si>
    <t>302719</t>
  </si>
  <si>
    <t>083223</t>
  </si>
  <si>
    <t>141935</t>
  </si>
  <si>
    <t>023582</t>
  </si>
  <si>
    <t>152412</t>
  </si>
  <si>
    <t>27139X</t>
  </si>
  <si>
    <t>174127</t>
  </si>
  <si>
    <t>186811</t>
  </si>
  <si>
    <t>210012</t>
  </si>
  <si>
    <t>195514</t>
  </si>
  <si>
    <t>137520</t>
  </si>
  <si>
    <t>250911</t>
  </si>
  <si>
    <t>145804</t>
  </si>
  <si>
    <t>125345</t>
  </si>
  <si>
    <t>082821</t>
  </si>
  <si>
    <t>026428</t>
  </si>
  <si>
    <t>150021</t>
  </si>
  <si>
    <t>152729</t>
  </si>
  <si>
    <t>247525</t>
  </si>
  <si>
    <t>120513</t>
  </si>
  <si>
    <t>162715</t>
  </si>
  <si>
    <t>053126</t>
  </si>
  <si>
    <t>25388X</t>
  </si>
  <si>
    <t>213345</t>
  </si>
  <si>
    <t>313950</t>
  </si>
  <si>
    <t>035732</t>
  </si>
  <si>
    <t>041425</t>
  </si>
  <si>
    <t>212721</t>
  </si>
  <si>
    <t>234523</t>
  </si>
  <si>
    <t>150928</t>
  </si>
  <si>
    <t>150919</t>
  </si>
  <si>
    <t>243228</t>
  </si>
  <si>
    <t>213147</t>
  </si>
  <si>
    <t>120019</t>
  </si>
  <si>
    <t>125106</t>
  </si>
  <si>
    <t>065798</t>
  </si>
  <si>
    <t>191193</t>
  </si>
  <si>
    <t>05001X</t>
  </si>
  <si>
    <t>051124</t>
  </si>
  <si>
    <t>131515</t>
  </si>
  <si>
    <t>045129</t>
  </si>
  <si>
    <t>086462</t>
  </si>
  <si>
    <t>241229</t>
  </si>
  <si>
    <t>135326</t>
  </si>
  <si>
    <t>282123</t>
  </si>
  <si>
    <t>203340</t>
  </si>
  <si>
    <t>022767</t>
  </si>
  <si>
    <t>193828</t>
  </si>
  <si>
    <t>143842</t>
  </si>
  <si>
    <t>113346</t>
  </si>
  <si>
    <t>113184</t>
  </si>
  <si>
    <t>012729</t>
  </si>
  <si>
    <t>162721</t>
  </si>
  <si>
    <t>26056X</t>
  </si>
  <si>
    <t>062749</t>
  </si>
  <si>
    <t>202922</t>
  </si>
  <si>
    <t>033374</t>
  </si>
  <si>
    <t>104027</t>
  </si>
  <si>
    <t>183021</t>
  </si>
  <si>
    <t>28421X</t>
  </si>
  <si>
    <t>208295</t>
  </si>
  <si>
    <t>218017</t>
  </si>
  <si>
    <t>065226</t>
  </si>
  <si>
    <t>201669</t>
  </si>
  <si>
    <t>284528</t>
  </si>
  <si>
    <t>231536</t>
  </si>
  <si>
    <t>062522</t>
  </si>
  <si>
    <t>221623</t>
  </si>
  <si>
    <t>22324X</t>
  </si>
  <si>
    <t>283696</t>
  </si>
  <si>
    <t>070930</t>
  </si>
  <si>
    <t>060034</t>
  </si>
  <si>
    <t>061402</t>
  </si>
  <si>
    <t>081933</t>
  </si>
  <si>
    <t>180631</t>
  </si>
  <si>
    <t>021720</t>
  </si>
  <si>
    <t>211408</t>
  </si>
  <si>
    <t>016239</t>
  </si>
  <si>
    <t>101030</t>
  </si>
  <si>
    <t>070297</t>
  </si>
  <si>
    <t>202716</t>
  </si>
  <si>
    <t>094832</t>
  </si>
  <si>
    <t>292503</t>
  </si>
  <si>
    <t>260023</t>
  </si>
  <si>
    <t>053895</t>
  </si>
  <si>
    <t>167210</t>
  </si>
  <si>
    <t>065218</t>
  </si>
  <si>
    <t>202490</t>
  </si>
  <si>
    <t>033863</t>
  </si>
  <si>
    <t>073819</t>
  </si>
  <si>
    <t>165371</t>
  </si>
  <si>
    <t>056822</t>
  </si>
  <si>
    <t>220515</t>
  </si>
  <si>
    <t>140950</t>
  </si>
  <si>
    <t>056639</t>
  </si>
  <si>
    <t>043323</t>
  </si>
  <si>
    <t>134816</t>
  </si>
  <si>
    <t>153389</t>
  </si>
  <si>
    <t>262701</t>
  </si>
  <si>
    <t>012721</t>
  </si>
  <si>
    <t>124631</t>
  </si>
  <si>
    <t>204465</t>
  </si>
  <si>
    <t>03533X</t>
  </si>
  <si>
    <t>285072</t>
  </si>
  <si>
    <t>251526</t>
  </si>
  <si>
    <t>080300</t>
  </si>
  <si>
    <t>107217</t>
  </si>
  <si>
    <t>122518</t>
  </si>
  <si>
    <t>162711</t>
  </si>
  <si>
    <t>120525</t>
  </si>
  <si>
    <t>201423</t>
  </si>
  <si>
    <t>072977</t>
  </si>
  <si>
    <t>164699</t>
  </si>
  <si>
    <t>16121X</t>
  </si>
  <si>
    <t>142717</t>
  </si>
  <si>
    <t>093823</t>
  </si>
  <si>
    <t>212506</t>
  </si>
  <si>
    <t>273347</t>
  </si>
  <si>
    <t>04730X</t>
  </si>
  <si>
    <t>30002X</t>
  </si>
  <si>
    <t>095012</t>
  </si>
  <si>
    <t>223210</t>
  </si>
  <si>
    <t>167227</t>
  </si>
  <si>
    <t>173816</t>
  </si>
  <si>
    <t>281409</t>
  </si>
  <si>
    <t>026127</t>
  </si>
  <si>
    <t>062782</t>
  </si>
  <si>
    <t>124885</t>
  </si>
  <si>
    <t>251401</t>
  </si>
  <si>
    <t>182726</t>
  </si>
  <si>
    <t>012727</t>
  </si>
  <si>
    <t>290833</t>
  </si>
  <si>
    <t>23022X</t>
  </si>
  <si>
    <t>162720</t>
  </si>
  <si>
    <t>180643</t>
  </si>
  <si>
    <t>132734</t>
  </si>
  <si>
    <t>061222</t>
  </si>
  <si>
    <t>14292X</t>
  </si>
  <si>
    <t>221406</t>
  </si>
  <si>
    <t>185337</t>
  </si>
  <si>
    <t>132703</t>
  </si>
  <si>
    <t>082732</t>
  </si>
  <si>
    <t>045367</t>
  </si>
  <si>
    <t>302727</t>
  </si>
  <si>
    <t>181403</t>
  </si>
  <si>
    <t>142928</t>
  </si>
  <si>
    <t>14272X</t>
  </si>
  <si>
    <t>013827</t>
  </si>
  <si>
    <t>019540</t>
  </si>
  <si>
    <t>304521</t>
  </si>
  <si>
    <t>111019</t>
  </si>
  <si>
    <t>050020</t>
  </si>
  <si>
    <t>150355</t>
  </si>
  <si>
    <t>277523</t>
  </si>
  <si>
    <t>154475</t>
  </si>
  <si>
    <t>104837</t>
  </si>
  <si>
    <t>200425</t>
  </si>
  <si>
    <t>015721</t>
  </si>
  <si>
    <t>06004X</t>
  </si>
  <si>
    <t>080029</t>
  </si>
  <si>
    <t>176217</t>
  </si>
  <si>
    <t>094536</t>
  </si>
  <si>
    <t>292527</t>
  </si>
  <si>
    <t>092851</t>
  </si>
  <si>
    <t>211015</t>
  </si>
  <si>
    <t>167475</t>
  </si>
  <si>
    <t>140036</t>
  </si>
  <si>
    <t>272428</t>
  </si>
  <si>
    <t>163729</t>
  </si>
  <si>
    <t>042872</t>
  </si>
  <si>
    <t>020418</t>
  </si>
  <si>
    <t>290020</t>
  </si>
  <si>
    <t>014440</t>
  </si>
  <si>
    <t>265317</t>
  </si>
  <si>
    <t>202748</t>
  </si>
  <si>
    <t>080425</t>
  </si>
  <si>
    <t>016168</t>
  </si>
  <si>
    <t>040040</t>
  </si>
  <si>
    <t>100013</t>
  </si>
  <si>
    <t>291403</t>
  </si>
  <si>
    <t>28002X</t>
  </si>
  <si>
    <t>181556</t>
  </si>
  <si>
    <t>205520</t>
  </si>
  <si>
    <t>024714</t>
  </si>
  <si>
    <t>194851</t>
  </si>
  <si>
    <t>294703</t>
  </si>
  <si>
    <t>313315</t>
  </si>
  <si>
    <t>022502</t>
  </si>
  <si>
    <t>163846</t>
  </si>
  <si>
    <t>09656X</t>
  </si>
  <si>
    <t>081421</t>
  </si>
  <si>
    <t>150028</t>
  </si>
  <si>
    <t>132926</t>
  </si>
  <si>
    <t>187476</t>
  </si>
  <si>
    <t>238086</t>
  </si>
  <si>
    <t>186142</t>
  </si>
  <si>
    <t>221916</t>
  </si>
  <si>
    <t>030842</t>
  </si>
  <si>
    <t>170019</t>
  </si>
  <si>
    <t>082746</t>
  </si>
  <si>
    <t>025121</t>
  </si>
  <si>
    <t>081405</t>
  </si>
  <si>
    <t>25140X</t>
  </si>
  <si>
    <t>235111</t>
  </si>
  <si>
    <t>023524</t>
  </si>
  <si>
    <t>085526</t>
  </si>
  <si>
    <t>280971</t>
  </si>
  <si>
    <t>212111</t>
  </si>
  <si>
    <t>193607</t>
  </si>
  <si>
    <t>062327</t>
  </si>
  <si>
    <t>203527</t>
  </si>
  <si>
    <t>242925</t>
  </si>
  <si>
    <t>280021</t>
  </si>
  <si>
    <t>082721</t>
  </si>
  <si>
    <t>191021</t>
  </si>
  <si>
    <t>080027</t>
  </si>
  <si>
    <t>241128</t>
  </si>
  <si>
    <t>10272X</t>
  </si>
  <si>
    <t>011221</t>
  </si>
  <si>
    <t>247816</t>
  </si>
  <si>
    <t>11591X</t>
  </si>
  <si>
    <t>251516</t>
  </si>
  <si>
    <t>012506</t>
  </si>
  <si>
    <t>201393</t>
  </si>
  <si>
    <t>264919</t>
  </si>
  <si>
    <t>169844</t>
  </si>
  <si>
    <t>15315X</t>
  </si>
  <si>
    <t>170621</t>
  </si>
  <si>
    <t>054606</t>
  </si>
  <si>
    <t>013156</t>
  </si>
  <si>
    <t>174490</t>
  </si>
  <si>
    <t>072731</t>
  </si>
  <si>
    <t>084083</t>
  </si>
  <si>
    <t>120748</t>
  </si>
  <si>
    <t>011711</t>
  </si>
  <si>
    <t>197225</t>
  </si>
  <si>
    <t>060628</t>
  </si>
  <si>
    <t>18497X</t>
  </si>
  <si>
    <t>152714</t>
  </si>
  <si>
    <t>12522X</t>
  </si>
  <si>
    <t>055412</t>
  </si>
  <si>
    <t>290011</t>
  </si>
  <si>
    <t>231403</t>
  </si>
  <si>
    <t>212712</t>
  </si>
  <si>
    <t>012916</t>
  </si>
  <si>
    <t>223340</t>
  </si>
  <si>
    <t>054213</t>
  </si>
  <si>
    <t>05142X</t>
  </si>
  <si>
    <t>256816</t>
  </si>
  <si>
    <t>194129</t>
  </si>
  <si>
    <t>26768X</t>
  </si>
  <si>
    <t>185136</t>
  </si>
  <si>
    <t>201391</t>
  </si>
  <si>
    <t>102728</t>
  </si>
  <si>
    <t>12230X</t>
  </si>
  <si>
    <t>14139X</t>
  </si>
  <si>
    <t>202729</t>
  </si>
  <si>
    <t>182503</t>
  </si>
  <si>
    <t>26272X</t>
  </si>
  <si>
    <t>242711</t>
  </si>
  <si>
    <t>23312X</t>
  </si>
  <si>
    <t>204449</t>
  </si>
  <si>
    <t>272927</t>
  </si>
  <si>
    <t>193260</t>
  </si>
  <si>
    <t>273835</t>
  </si>
  <si>
    <t>131409</t>
  </si>
  <si>
    <t>075725</t>
  </si>
  <si>
    <t>194181</t>
  </si>
  <si>
    <t>19417X</t>
  </si>
  <si>
    <t>220014</t>
  </si>
  <si>
    <t>156528</t>
  </si>
  <si>
    <t>032503</t>
  </si>
  <si>
    <t>271836</t>
  </si>
  <si>
    <t>120237</t>
  </si>
  <si>
    <t>010016</t>
  </si>
  <si>
    <t>074849</t>
  </si>
  <si>
    <t>102502</t>
  </si>
  <si>
    <t>295116</t>
  </si>
  <si>
    <t>055715</t>
  </si>
  <si>
    <t>01101X</t>
  </si>
  <si>
    <t>230275</t>
  </si>
  <si>
    <t>131628</t>
  </si>
  <si>
    <t>211439</t>
  </si>
  <si>
    <t>291392</t>
  </si>
  <si>
    <t>290531</t>
  </si>
  <si>
    <t>051118</t>
  </si>
  <si>
    <t>270441</t>
  </si>
  <si>
    <t>151226</t>
  </si>
  <si>
    <t>234838</t>
  </si>
  <si>
    <t>216127</t>
  </si>
  <si>
    <t>075713</t>
  </si>
  <si>
    <t>067248</t>
  </si>
  <si>
    <t>030638</t>
  </si>
  <si>
    <t>232496</t>
  </si>
  <si>
    <t>228342</t>
  </si>
  <si>
    <t>081111</t>
  </si>
  <si>
    <t>203400</t>
  </si>
  <si>
    <t>303218</t>
  </si>
  <si>
    <t>094797</t>
  </si>
  <si>
    <t>242502</t>
  </si>
  <si>
    <t>253141</t>
  </si>
  <si>
    <t>141391</t>
  </si>
  <si>
    <t>130039</t>
  </si>
  <si>
    <t>220016</t>
  </si>
  <si>
    <t>062920</t>
  </si>
  <si>
    <t>028568</t>
  </si>
  <si>
    <t>042501</t>
  </si>
  <si>
    <t>185718</t>
  </si>
  <si>
    <t>071398</t>
  </si>
  <si>
    <t>110028</t>
  </si>
  <si>
    <t>103216</t>
  </si>
  <si>
    <t>043290</t>
  </si>
  <si>
    <t>051302</t>
  </si>
  <si>
    <t>093339</t>
  </si>
  <si>
    <t>125724</t>
  </si>
  <si>
    <t>023603</t>
  </si>
  <si>
    <t>151879</t>
  </si>
  <si>
    <t>191623</t>
  </si>
  <si>
    <t>191404</t>
  </si>
  <si>
    <t>082273</t>
  </si>
  <si>
    <t>224420</t>
  </si>
  <si>
    <t>03343X</t>
  </si>
  <si>
    <t>051328</t>
  </si>
  <si>
    <t>021247</t>
  </si>
  <si>
    <t>090018</t>
  </si>
  <si>
    <t>250051</t>
  </si>
  <si>
    <t>250527</t>
  </si>
  <si>
    <t>043025</t>
  </si>
  <si>
    <t>089026</t>
  </si>
  <si>
    <t>138522</t>
  </si>
  <si>
    <t>26152X</t>
  </si>
  <si>
    <t>283841</t>
  </si>
  <si>
    <t>282119</t>
  </si>
  <si>
    <t>06250X</t>
  </si>
  <si>
    <t>055517</t>
  </si>
  <si>
    <t>260789</t>
  </si>
  <si>
    <t>112295</t>
  </si>
  <si>
    <t>231882</t>
  </si>
  <si>
    <t>240819</t>
  </si>
  <si>
    <t>091818</t>
  </si>
  <si>
    <t>216522</t>
  </si>
  <si>
    <t>254833</t>
  </si>
  <si>
    <t>242509</t>
  </si>
  <si>
    <t>060708</t>
  </si>
  <si>
    <t>232506</t>
  </si>
  <si>
    <t>12521X</t>
  </si>
  <si>
    <t>300799</t>
  </si>
  <si>
    <t>235117</t>
  </si>
  <si>
    <t>094449</t>
  </si>
  <si>
    <t>155374</t>
  </si>
  <si>
    <t>043601</t>
  </si>
  <si>
    <t>241403</t>
  </si>
  <si>
    <t>16141X</t>
  </si>
  <si>
    <t>103600</t>
  </si>
  <si>
    <t>123217</t>
  </si>
  <si>
    <t>026228</t>
  </si>
  <si>
    <t>113291</t>
  </si>
  <si>
    <t>120916</t>
  </si>
  <si>
    <t>053389</t>
  </si>
  <si>
    <t>152502</t>
  </si>
  <si>
    <t>212726</t>
  </si>
  <si>
    <t>071620</t>
  </si>
  <si>
    <t>172037</t>
  </si>
  <si>
    <t>041215</t>
  </si>
  <si>
    <t>150286</t>
  </si>
  <si>
    <t>284860</t>
  </si>
  <si>
    <t>164711</t>
  </si>
  <si>
    <t>282710</t>
  </si>
  <si>
    <t>204863</t>
  </si>
  <si>
    <t>100012</t>
  </si>
  <si>
    <t>044799</t>
  </si>
  <si>
    <t>251403</t>
  </si>
  <si>
    <t>263261</t>
  </si>
  <si>
    <t>10780X</t>
  </si>
  <si>
    <t>163845</t>
  </si>
  <si>
    <t>19511X</t>
  </si>
  <si>
    <t>286329</t>
  </si>
  <si>
    <t>061391</t>
  </si>
  <si>
    <t>280526</t>
  </si>
  <si>
    <t>201403</t>
  </si>
  <si>
    <t>304782</t>
  </si>
  <si>
    <t>120821</t>
  </si>
  <si>
    <t>245124</t>
  </si>
  <si>
    <t>062504</t>
  </si>
  <si>
    <t>182745</t>
  </si>
  <si>
    <t>084830</t>
  </si>
  <si>
    <t>265791</t>
  </si>
  <si>
    <t>204433</t>
  </si>
  <si>
    <t>241397</t>
  </si>
  <si>
    <t>161421</t>
  </si>
  <si>
    <t>292505</t>
  </si>
  <si>
    <t>080015</t>
  </si>
  <si>
    <t>272712</t>
  </si>
  <si>
    <t>030040</t>
  </si>
  <si>
    <t>022723</t>
  </si>
  <si>
    <t>270508</t>
  </si>
  <si>
    <t>040022</t>
  </si>
  <si>
    <t>303235</t>
  </si>
  <si>
    <t>043215</t>
  </si>
  <si>
    <t>210048</t>
  </si>
  <si>
    <t>170622</t>
  </si>
  <si>
    <t>195113</t>
  </si>
  <si>
    <t>206027</t>
  </si>
  <si>
    <t>121395</t>
  </si>
  <si>
    <t>062503</t>
  </si>
  <si>
    <t>015228</t>
  </si>
  <si>
    <t>010287</t>
  </si>
  <si>
    <t>14522X</t>
  </si>
  <si>
    <t>050018</t>
  </si>
  <si>
    <t>206570</t>
  </si>
  <si>
    <t>066577</t>
  </si>
  <si>
    <t>062734</t>
  </si>
  <si>
    <t>270101</t>
  </si>
  <si>
    <t>121402</t>
  </si>
  <si>
    <t>083827</t>
  </si>
  <si>
    <t>136813</t>
  </si>
  <si>
    <t>041395</t>
  </si>
  <si>
    <t>112740</t>
  </si>
  <si>
    <t>233825</t>
  </si>
  <si>
    <t>304475</t>
  </si>
  <si>
    <t>282746</t>
  </si>
  <si>
    <t>234486</t>
  </si>
  <si>
    <t>234806</t>
  </si>
  <si>
    <t>254903</t>
  </si>
  <si>
    <t>115345</t>
  </si>
  <si>
    <t>092722</t>
  </si>
  <si>
    <t>261407</t>
  </si>
  <si>
    <t>05274X</t>
  </si>
  <si>
    <t>131407</t>
  </si>
  <si>
    <t>047618</t>
  </si>
  <si>
    <t>111405</t>
  </si>
  <si>
    <t>172726</t>
  </si>
  <si>
    <t>11140X</t>
  </si>
  <si>
    <t>292517</t>
  </si>
  <si>
    <t>301407</t>
  </si>
  <si>
    <t>29447X</t>
  </si>
  <si>
    <t>087019</t>
  </si>
  <si>
    <t>112225</t>
  </si>
  <si>
    <t>201445</t>
  </si>
  <si>
    <t>241400</t>
  </si>
  <si>
    <t>135414</t>
  </si>
  <si>
    <t>250622</t>
  </si>
  <si>
    <t>280029</t>
  </si>
  <si>
    <t>100017</t>
  </si>
  <si>
    <t>31418X</t>
  </si>
  <si>
    <t>070038</t>
  </si>
  <si>
    <t>272509</t>
  </si>
  <si>
    <t>033606</t>
  </si>
  <si>
    <t>154831</t>
  </si>
  <si>
    <t>062501</t>
  </si>
  <si>
    <t>193136</t>
  </si>
  <si>
    <t>090524</t>
  </si>
  <si>
    <t>082718</t>
  </si>
  <si>
    <t>215121</t>
  </si>
  <si>
    <t>291238</t>
  </si>
  <si>
    <t>052726</t>
  </si>
  <si>
    <t>142729</t>
  </si>
  <si>
    <t>213209</t>
  </si>
  <si>
    <t>033167</t>
  </si>
  <si>
    <t>190521</t>
  </si>
  <si>
    <t>294439</t>
  </si>
  <si>
    <t>132710</t>
  </si>
  <si>
    <t>010021</t>
  </si>
  <si>
    <t>152748</t>
  </si>
  <si>
    <t>142727</t>
  </si>
  <si>
    <t>072721</t>
  </si>
  <si>
    <t>073624</t>
  </si>
  <si>
    <t>120029</t>
  </si>
  <si>
    <t>092734</t>
  </si>
  <si>
    <t>04271X</t>
  </si>
  <si>
    <t>015625</t>
  </si>
  <si>
    <t>070617</t>
  </si>
  <si>
    <t>260045</t>
  </si>
  <si>
    <t>103054</t>
  </si>
  <si>
    <t>282622</t>
  </si>
  <si>
    <t>030326</t>
  </si>
  <si>
    <t>26250X</t>
  </si>
  <si>
    <t>095340</t>
  </si>
  <si>
    <t>164080</t>
  </si>
  <si>
    <t>223335</t>
  </si>
  <si>
    <t>083336</t>
  </si>
  <si>
    <t>252720</t>
  </si>
  <si>
    <t>242728</t>
  </si>
  <si>
    <t>082729</t>
  </si>
  <si>
    <t>052712</t>
  </si>
  <si>
    <t>132728</t>
  </si>
  <si>
    <t>022447</t>
  </si>
  <si>
    <t>220210</t>
  </si>
  <si>
    <t>113922</t>
  </si>
  <si>
    <t>204532</t>
  </si>
  <si>
    <t>190055</t>
  </si>
  <si>
    <t>163916</t>
  </si>
  <si>
    <t>040512</t>
  </si>
  <si>
    <t>140023</t>
  </si>
  <si>
    <t>135122</t>
  </si>
  <si>
    <t>171392</t>
  </si>
  <si>
    <t>01390X</t>
  </si>
  <si>
    <t>150429</t>
  </si>
  <si>
    <t>253871</t>
  </si>
  <si>
    <t>192915</t>
  </si>
  <si>
    <t>163020</t>
  </si>
  <si>
    <t>221026</t>
  </si>
  <si>
    <t>300711</t>
  </si>
  <si>
    <t>223826</t>
  </si>
  <si>
    <t>222509</t>
  </si>
  <si>
    <t>287019</t>
  </si>
  <si>
    <t>200062</t>
  </si>
  <si>
    <t>091405</t>
  </si>
  <si>
    <t>035813</t>
  </si>
  <si>
    <t>244011</t>
  </si>
  <si>
    <t>09140X</t>
  </si>
  <si>
    <t>232727</t>
  </si>
  <si>
    <t>206449</t>
  </si>
  <si>
    <t>073341</t>
  </si>
  <si>
    <t>182709</t>
  </si>
  <si>
    <t>271666</t>
  </si>
  <si>
    <t>30576X</t>
  </si>
  <si>
    <t>200024</t>
  </si>
  <si>
    <t>120054</t>
  </si>
  <si>
    <t>283222</t>
  </si>
  <si>
    <t>134929</t>
  </si>
  <si>
    <t>180060</t>
  </si>
  <si>
    <t>074926</t>
  </si>
  <si>
    <t>130025</t>
  </si>
  <si>
    <t>155719</t>
  </si>
  <si>
    <t>113143</t>
  </si>
  <si>
    <t>102316</t>
  </si>
  <si>
    <t>063139</t>
  </si>
  <si>
    <t>152713</t>
  </si>
  <si>
    <t>242296</t>
  </si>
  <si>
    <t>250311</t>
  </si>
  <si>
    <t>222508</t>
  </si>
  <si>
    <t>103132</t>
  </si>
  <si>
    <t>163823</t>
  </si>
  <si>
    <t>122498</t>
  </si>
  <si>
    <t>037819</t>
  </si>
  <si>
    <t>120021</t>
  </si>
  <si>
    <t>271515</t>
  </si>
  <si>
    <t>152496</t>
  </si>
  <si>
    <t>075613</t>
  </si>
  <si>
    <t>015119</t>
  </si>
  <si>
    <t>260150</t>
  </si>
  <si>
    <t>081716</t>
  </si>
  <si>
    <t>100429</t>
  </si>
  <si>
    <t>054525</t>
  </si>
  <si>
    <t>01418X</t>
  </si>
  <si>
    <t>012724</t>
  </si>
  <si>
    <t>032224</t>
  </si>
  <si>
    <t>090417</t>
  </si>
  <si>
    <t>250528</t>
  </si>
  <si>
    <t>010814</t>
  </si>
  <si>
    <t>294612</t>
  </si>
  <si>
    <t>306312</t>
  </si>
  <si>
    <t>02234X</t>
  </si>
  <si>
    <t>044022</t>
  </si>
  <si>
    <t>030414</t>
  </si>
  <si>
    <t>122761</t>
  </si>
  <si>
    <t>190414</t>
  </si>
  <si>
    <t>262113</t>
  </si>
  <si>
    <t>011420</t>
  </si>
  <si>
    <t>174494</t>
  </si>
  <si>
    <t>283875</t>
  </si>
  <si>
    <t>09399X</t>
  </si>
  <si>
    <t>082736</t>
  </si>
  <si>
    <t>202715</t>
  </si>
  <si>
    <t>040595</t>
  </si>
  <si>
    <t>120511</t>
  </si>
  <si>
    <t>240012</t>
  </si>
  <si>
    <t>135333</t>
  </si>
  <si>
    <t>246229</t>
  </si>
  <si>
    <t>220020</t>
  </si>
  <si>
    <t>095118</t>
  </si>
  <si>
    <t>053881</t>
  </si>
  <si>
    <t>050029</t>
  </si>
  <si>
    <t>031924</t>
  </si>
  <si>
    <t>112506</t>
  </si>
  <si>
    <t>083094</t>
  </si>
  <si>
    <t>108510</t>
  </si>
  <si>
    <t>074486</t>
  </si>
  <si>
    <t>112733</t>
  </si>
  <si>
    <t>012148</t>
  </si>
  <si>
    <t>090048</t>
  </si>
  <si>
    <t>294515</t>
  </si>
  <si>
    <t>230080</t>
  </si>
  <si>
    <t>020318</t>
  </si>
  <si>
    <t>15177X</t>
  </si>
  <si>
    <t>127228</t>
  </si>
  <si>
    <t>200726</t>
  </si>
  <si>
    <t>262425</t>
  </si>
  <si>
    <t>091227</t>
  </si>
  <si>
    <t>210422</t>
  </si>
  <si>
    <t>196886</t>
  </si>
  <si>
    <t>106327</t>
  </si>
  <si>
    <t>050733</t>
  </si>
  <si>
    <t>102230</t>
  </si>
  <si>
    <t>055022</t>
  </si>
  <si>
    <t>092745</t>
  </si>
  <si>
    <t>092136</t>
  </si>
  <si>
    <t>270039</t>
  </si>
  <si>
    <t>082110</t>
  </si>
  <si>
    <t>20249X</t>
  </si>
  <si>
    <t>154774</t>
  </si>
  <si>
    <t>017622</t>
  </si>
  <si>
    <t>105941</t>
  </si>
  <si>
    <t>104502</t>
  </si>
  <si>
    <t>05536X</t>
  </si>
  <si>
    <t>25250X</t>
  </si>
  <si>
    <t>102711</t>
  </si>
  <si>
    <t>04140X</t>
  </si>
  <si>
    <t>060427</t>
  </si>
  <si>
    <t>011526</t>
  </si>
  <si>
    <t>140017</t>
  </si>
  <si>
    <t>010359</t>
  </si>
  <si>
    <t>21002X</t>
  </si>
  <si>
    <t>01092X</t>
  </si>
  <si>
    <t>290016</t>
  </si>
  <si>
    <t>113363</t>
  </si>
  <si>
    <t>220815</t>
  </si>
  <si>
    <t>290313</t>
  </si>
  <si>
    <t>154413</t>
  </si>
  <si>
    <t>161432</t>
  </si>
  <si>
    <t>152490</t>
  </si>
  <si>
    <t>114526</t>
  </si>
  <si>
    <t>264225</t>
  </si>
  <si>
    <t>174486</t>
  </si>
  <si>
    <t>045085</t>
  </si>
  <si>
    <t>03490X</t>
  </si>
  <si>
    <t>200283</t>
  </si>
  <si>
    <t>161427</t>
  </si>
  <si>
    <t>012518</t>
  </si>
  <si>
    <t>155647</t>
  </si>
  <si>
    <t>101408</t>
  </si>
  <si>
    <t>081517</t>
  </si>
  <si>
    <t>064822</t>
  </si>
  <si>
    <t>022729</t>
  </si>
  <si>
    <t>02499X</t>
  </si>
  <si>
    <t>104474</t>
  </si>
  <si>
    <t>075690</t>
  </si>
  <si>
    <t>222328</t>
  </si>
  <si>
    <t>171399</t>
  </si>
  <si>
    <t>110329</t>
  </si>
  <si>
    <t>020012</t>
  </si>
  <si>
    <t>290511</t>
  </si>
  <si>
    <t>05161X</t>
  </si>
  <si>
    <t>084423</t>
  </si>
  <si>
    <t>04250X</t>
  </si>
  <si>
    <t>240011</t>
  </si>
  <si>
    <t>013341</t>
  </si>
  <si>
    <t>030427</t>
  </si>
  <si>
    <t>093137</t>
  </si>
  <si>
    <t>262810</t>
  </si>
  <si>
    <t>182383</t>
  </si>
  <si>
    <t>170918</t>
  </si>
  <si>
    <t>230026</t>
  </si>
  <si>
    <t>206835</t>
  </si>
  <si>
    <t>020410</t>
  </si>
  <si>
    <t>13002X</t>
  </si>
  <si>
    <t>224225</t>
  </si>
  <si>
    <t>112520</t>
  </si>
  <si>
    <t>210011</t>
  </si>
  <si>
    <t>131664</t>
  </si>
  <si>
    <t>136624</t>
  </si>
  <si>
    <t>256020</t>
  </si>
  <si>
    <t>127229</t>
  </si>
  <si>
    <t>020544</t>
  </si>
  <si>
    <t>210023</t>
  </si>
  <si>
    <t>090023</t>
  </si>
  <si>
    <t>135139</t>
  </si>
  <si>
    <t>013739</t>
  </si>
  <si>
    <t>032718</t>
  </si>
  <si>
    <t>244059</t>
  </si>
  <si>
    <t>060018</t>
  </si>
  <si>
    <t>281525</t>
  </si>
  <si>
    <t>021382</t>
  </si>
  <si>
    <t>300422</t>
  </si>
  <si>
    <t>104024</t>
  </si>
  <si>
    <t>011229</t>
  </si>
  <si>
    <t>141409</t>
  </si>
  <si>
    <t>260421</t>
  </si>
  <si>
    <t>014698</t>
  </si>
  <si>
    <t>290015</t>
  </si>
  <si>
    <t>163867</t>
  </si>
  <si>
    <t>312723</t>
  </si>
  <si>
    <t>025998</t>
  </si>
  <si>
    <t>160046</t>
  </si>
  <si>
    <t>295386</t>
  </si>
  <si>
    <t>13323X</t>
  </si>
  <si>
    <t>284352</t>
  </si>
  <si>
    <t>213932</t>
  </si>
  <si>
    <t>313217</t>
  </si>
  <si>
    <t>013879</t>
  </si>
  <si>
    <t>140306</t>
  </si>
  <si>
    <t>087164</t>
  </si>
  <si>
    <t>051446</t>
  </si>
  <si>
    <t>292725</t>
  </si>
  <si>
    <t>292717</t>
  </si>
  <si>
    <t>242490</t>
  </si>
  <si>
    <t>125336</t>
  </si>
  <si>
    <t>192728</t>
  </si>
  <si>
    <t>092421</t>
  </si>
  <si>
    <t>202723</t>
  </si>
  <si>
    <t>012726</t>
  </si>
  <si>
    <t>280829</t>
  </si>
  <si>
    <t>08002X</t>
  </si>
  <si>
    <t>055120</t>
  </si>
  <si>
    <t>061197</t>
  </si>
  <si>
    <t>024980</t>
  </si>
  <si>
    <t>242727</t>
  </si>
  <si>
    <t>270423</t>
  </si>
  <si>
    <t>147613</t>
  </si>
  <si>
    <t>102722</t>
  </si>
  <si>
    <t>153040</t>
  </si>
  <si>
    <t>050514</t>
  </si>
  <si>
    <t>276727</t>
  </si>
  <si>
    <t>070615</t>
  </si>
  <si>
    <t>192491</t>
  </si>
  <si>
    <t>163332</t>
  </si>
  <si>
    <t>070528</t>
  </si>
  <si>
    <t>047352</t>
  </si>
  <si>
    <t>135778</t>
  </si>
  <si>
    <t>107319</t>
  </si>
  <si>
    <t>182785</t>
  </si>
  <si>
    <t>021658</t>
  </si>
  <si>
    <t>032122</t>
  </si>
  <si>
    <t>236228</t>
  </si>
  <si>
    <t>111522</t>
  </si>
  <si>
    <t>305057</t>
  </si>
  <si>
    <t>181530</t>
  </si>
  <si>
    <t>18548X</t>
  </si>
  <si>
    <t>260016</t>
  </si>
  <si>
    <t>132731</t>
  </si>
  <si>
    <t>259354</t>
  </si>
  <si>
    <t>182724</t>
  </si>
  <si>
    <t>172730</t>
  </si>
  <si>
    <t>210028</t>
  </si>
  <si>
    <t>250031</t>
  </si>
  <si>
    <t>04614X</t>
  </si>
  <si>
    <t>115516</t>
  </si>
  <si>
    <t>21091X</t>
  </si>
  <si>
    <t>051409</t>
  </si>
  <si>
    <t>270988</t>
  </si>
  <si>
    <t>041218</t>
  </si>
  <si>
    <t>170055</t>
  </si>
  <si>
    <t>212490</t>
  </si>
  <si>
    <t>210294</t>
  </si>
  <si>
    <t>155621</t>
  </si>
  <si>
    <t>281420</t>
  </si>
  <si>
    <t>012744</t>
  </si>
  <si>
    <t>190014</t>
  </si>
  <si>
    <t>203829</t>
  </si>
  <si>
    <t>035332</t>
  </si>
  <si>
    <t>171515</t>
  </si>
  <si>
    <t>079628</t>
  </si>
  <si>
    <t>046828</t>
  </si>
  <si>
    <t>056581</t>
  </si>
  <si>
    <t>065737</t>
  </si>
  <si>
    <t>025226</t>
  </si>
  <si>
    <t>163217</t>
  </si>
  <si>
    <t>110031</t>
  </si>
  <si>
    <t>042720</t>
  </si>
  <si>
    <t>02363X</t>
  </si>
  <si>
    <t>051393</t>
  </si>
  <si>
    <t>276413</t>
  </si>
  <si>
    <t>023710</t>
  </si>
  <si>
    <t>161194</t>
  </si>
  <si>
    <t>253132</t>
  </si>
  <si>
    <t>012508</t>
  </si>
  <si>
    <t>20401X</t>
  </si>
  <si>
    <t>15512X</t>
  </si>
  <si>
    <t>070047</t>
  </si>
  <si>
    <t>270326</t>
  </si>
  <si>
    <t>162505</t>
  </si>
  <si>
    <t>174852</t>
  </si>
  <si>
    <t>290269</t>
  </si>
  <si>
    <t>122244</t>
  </si>
  <si>
    <t>104911</t>
  </si>
  <si>
    <t>101723</t>
  </si>
  <si>
    <t>17174X</t>
  </si>
  <si>
    <t>094431</t>
  </si>
  <si>
    <t>056226</t>
  </si>
  <si>
    <t>254964</t>
  </si>
  <si>
    <t>160301</t>
  </si>
  <si>
    <t>240439</t>
  </si>
  <si>
    <t>060047</t>
  </si>
  <si>
    <t>022501</t>
  </si>
  <si>
    <t>051112</t>
  </si>
  <si>
    <t>284506</t>
  </si>
  <si>
    <t>141421</t>
  </si>
  <si>
    <t>014918</t>
  </si>
  <si>
    <t>169544</t>
  </si>
  <si>
    <t>211729</t>
  </si>
  <si>
    <t>280810</t>
  </si>
  <si>
    <t>125223</t>
  </si>
  <si>
    <t>054536</t>
  </si>
  <si>
    <t>24005X</t>
  </si>
  <si>
    <t>244135</t>
  </si>
  <si>
    <t>125376</t>
  </si>
  <si>
    <t>04002X</t>
  </si>
  <si>
    <t>023223</t>
  </si>
  <si>
    <t>023883</t>
  </si>
  <si>
    <t>142503</t>
  </si>
  <si>
    <t>084444</t>
  </si>
  <si>
    <t>192624</t>
  </si>
  <si>
    <t>044691</t>
  </si>
  <si>
    <t>027210</t>
  </si>
  <si>
    <t>220030</t>
  </si>
  <si>
    <t>071410</t>
  </si>
  <si>
    <t>010121</t>
  </si>
  <si>
    <t>213575</t>
  </si>
  <si>
    <t>131401</t>
  </si>
  <si>
    <t>120061</t>
  </si>
  <si>
    <t>130036</t>
  </si>
  <si>
    <t>140328</t>
  </si>
  <si>
    <t>050812</t>
  </si>
  <si>
    <t>090313</t>
  </si>
  <si>
    <t>200925</t>
  </si>
  <si>
    <t>140025</t>
  </si>
  <si>
    <t>080188</t>
  </si>
  <si>
    <t>011558</t>
  </si>
  <si>
    <t>056343</t>
  </si>
  <si>
    <t>19572X</t>
  </si>
  <si>
    <t>11685X</t>
  </si>
  <si>
    <t>150031</t>
  </si>
  <si>
    <t>113138</t>
  </si>
  <si>
    <t>280070</t>
  </si>
  <si>
    <t>030620</t>
  </si>
  <si>
    <t>154417</t>
  </si>
  <si>
    <t>101110</t>
  </si>
  <si>
    <t>087285</t>
  </si>
  <si>
    <t>065611</t>
  </si>
  <si>
    <t>170627</t>
  </si>
  <si>
    <t>288135</t>
  </si>
  <si>
    <t>08272X</t>
  </si>
  <si>
    <t>275333</t>
  </si>
  <si>
    <t>294721</t>
  </si>
  <si>
    <t>192636</t>
  </si>
  <si>
    <t>184520</t>
  </si>
  <si>
    <t>27122X</t>
  </si>
  <si>
    <t>041422</t>
  </si>
  <si>
    <t>151514</t>
  </si>
  <si>
    <t>19272X</t>
  </si>
  <si>
    <t>052703</t>
  </si>
  <si>
    <t>153372</t>
  </si>
  <si>
    <t>042522</t>
  </si>
  <si>
    <t>022710</t>
  </si>
  <si>
    <t>040958</t>
  </si>
  <si>
    <t>062748</t>
  </si>
  <si>
    <t>168344</t>
  </si>
  <si>
    <t>154783</t>
  </si>
  <si>
    <t>140027</t>
  </si>
  <si>
    <t>291400</t>
  </si>
  <si>
    <t>203619</t>
  </si>
  <si>
    <t>191394</t>
  </si>
  <si>
    <t>130621</t>
  </si>
  <si>
    <t>032502</t>
  </si>
  <si>
    <t>24042X</t>
  </si>
  <si>
    <t>141885</t>
  </si>
  <si>
    <t>04152X</t>
  </si>
  <si>
    <t>262505</t>
  </si>
  <si>
    <t>110894</t>
  </si>
  <si>
    <t>294021</t>
  </si>
  <si>
    <t>134012</t>
  </si>
  <si>
    <t>290625</t>
  </si>
  <si>
    <t>251541</t>
  </si>
  <si>
    <t>120224</t>
  </si>
  <si>
    <t>140614</t>
  </si>
  <si>
    <t>110020</t>
  </si>
  <si>
    <t>135734</t>
  </si>
  <si>
    <t>165625</t>
  </si>
  <si>
    <t>301017</t>
    <phoneticPr fontId="18" type="noConversion"/>
  </si>
  <si>
    <t>183121</t>
    <phoneticPr fontId="18" type="noConversion"/>
  </si>
  <si>
    <t>三亚市海棠区机关事业单位2026年公开招聘编外聘用人员储备库
资格审查合格人员名单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</si>
</sst>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9"/>
  <sheetViews>
    <sheetView tabSelected="1" workbookViewId="0">
      <selection activeCell="C3" sqref="C3"/>
    </sheetView>
  </sheetViews>
  <sheetFormatPr defaultRowHeight="25.9" customHeight="1" x14ac:dyDescent="0.4"/>
  <cols>
    <col min="1" max="1" width="11.73046875" style="1" customWidth="1"/>
    <col min="2" max="2" width="17.19921875" style="1" customWidth="1"/>
    <col min="3" max="3" width="13" style="1" customWidth="1"/>
    <col min="4" max="4" width="16.06640625" style="1" customWidth="1"/>
    <col min="5" max="5" width="12.796875" style="1" customWidth="1"/>
    <col min="6" max="16384" width="9.06640625" style="1"/>
  </cols>
  <sheetData>
    <row r="1" spans="1:5" ht="35.25" customHeight="1" x14ac:dyDescent="0.4">
      <c r="A1" s="6" t="s">
        <v>972</v>
      </c>
      <c r="B1" s="5"/>
      <c r="C1" s="5"/>
      <c r="D1" s="5"/>
      <c r="E1" s="5"/>
    </row>
    <row r="2" spans="1:5" ht="25.9" customHeight="1" x14ac:dyDescent="0.4">
      <c r="A2" s="2" t="s">
        <v>3</v>
      </c>
      <c r="B2" s="2" t="s">
        <v>0</v>
      </c>
      <c r="C2" s="2" t="s">
        <v>1</v>
      </c>
      <c r="D2" s="2" t="s">
        <v>4</v>
      </c>
      <c r="E2" s="2" t="s">
        <v>2</v>
      </c>
    </row>
    <row r="3" spans="1:5" ht="25.9" customHeight="1" x14ac:dyDescent="0.4">
      <c r="A3" s="3">
        <v>1</v>
      </c>
      <c r="B3" s="3" t="str">
        <f>"白雪"</f>
        <v>白雪</v>
      </c>
      <c r="C3" s="3" t="str">
        <f>"女"</f>
        <v>女</v>
      </c>
      <c r="D3" s="4" t="s">
        <v>5</v>
      </c>
      <c r="E3" s="3"/>
    </row>
    <row r="4" spans="1:5" ht="25.9" customHeight="1" x14ac:dyDescent="0.4">
      <c r="A4" s="3">
        <v>2</v>
      </c>
      <c r="B4" s="3" t="str">
        <f>"蔡陈旋"</f>
        <v>蔡陈旋</v>
      </c>
      <c r="C4" s="3" t="str">
        <f>"男"</f>
        <v>男</v>
      </c>
      <c r="D4" s="4" t="s">
        <v>6</v>
      </c>
      <c r="E4" s="3"/>
    </row>
    <row r="5" spans="1:5" ht="25.9" customHeight="1" x14ac:dyDescent="0.4">
      <c r="A5" s="3">
        <v>3</v>
      </c>
      <c r="B5" s="3" t="str">
        <f>"蔡笃川"</f>
        <v>蔡笃川</v>
      </c>
      <c r="C5" s="3" t="str">
        <f>"男"</f>
        <v>男</v>
      </c>
      <c r="D5" s="4" t="s">
        <v>7</v>
      </c>
      <c r="E5" s="3"/>
    </row>
    <row r="6" spans="1:5" ht="25.9" customHeight="1" x14ac:dyDescent="0.4">
      <c r="A6" s="3">
        <v>4</v>
      </c>
      <c r="B6" s="3" t="str">
        <f>"蔡笃海"</f>
        <v>蔡笃海</v>
      </c>
      <c r="C6" s="3" t="str">
        <f>"男"</f>
        <v>男</v>
      </c>
      <c r="D6" s="4" t="s">
        <v>8</v>
      </c>
      <c r="E6" s="3"/>
    </row>
    <row r="7" spans="1:5" ht="25.9" customHeight="1" x14ac:dyDescent="0.4">
      <c r="A7" s="3">
        <v>5</v>
      </c>
      <c r="B7" s="3" t="str">
        <f>"蔡多艳"</f>
        <v>蔡多艳</v>
      </c>
      <c r="C7" s="3" t="str">
        <f>"女"</f>
        <v>女</v>
      </c>
      <c r="D7" s="4" t="s">
        <v>9</v>
      </c>
      <c r="E7" s="3"/>
    </row>
    <row r="8" spans="1:5" ht="25.9" customHeight="1" x14ac:dyDescent="0.4">
      <c r="A8" s="3">
        <v>6</v>
      </c>
      <c r="B8" s="3" t="str">
        <f>"蔡吉星"</f>
        <v>蔡吉星</v>
      </c>
      <c r="C8" s="3" t="str">
        <f>"男"</f>
        <v>男</v>
      </c>
      <c r="D8" s="4" t="s">
        <v>10</v>
      </c>
      <c r="E8" s="3"/>
    </row>
    <row r="9" spans="1:5" ht="25.9" customHeight="1" x14ac:dyDescent="0.4">
      <c r="A9" s="3">
        <v>7</v>
      </c>
      <c r="B9" s="3" t="str">
        <f>"蔡丽红"</f>
        <v>蔡丽红</v>
      </c>
      <c r="C9" s="3" t="str">
        <f>"女"</f>
        <v>女</v>
      </c>
      <c r="D9" s="4" t="s">
        <v>11</v>
      </c>
      <c r="E9" s="3"/>
    </row>
    <row r="10" spans="1:5" ht="25.9" customHeight="1" x14ac:dyDescent="0.4">
      <c r="A10" s="3">
        <v>8</v>
      </c>
      <c r="B10" s="3" t="str">
        <f>"蔡兴钊"</f>
        <v>蔡兴钊</v>
      </c>
      <c r="C10" s="3" t="str">
        <f>"男"</f>
        <v>男</v>
      </c>
      <c r="D10" s="4" t="s">
        <v>12</v>
      </c>
      <c r="E10" s="3"/>
    </row>
    <row r="11" spans="1:5" ht="25.9" customHeight="1" x14ac:dyDescent="0.4">
      <c r="A11" s="3">
        <v>9</v>
      </c>
      <c r="B11" s="3" t="str">
        <f>"蔡长陆"</f>
        <v>蔡长陆</v>
      </c>
      <c r="C11" s="3" t="str">
        <f>"男"</f>
        <v>男</v>
      </c>
      <c r="D11" s="4" t="s">
        <v>13</v>
      </c>
      <c r="E11" s="3"/>
    </row>
    <row r="12" spans="1:5" ht="25.9" customHeight="1" x14ac:dyDescent="0.4">
      <c r="A12" s="3">
        <v>10</v>
      </c>
      <c r="B12" s="3" t="str">
        <f>"岑选志"</f>
        <v>岑选志</v>
      </c>
      <c r="C12" s="3" t="str">
        <f>"男"</f>
        <v>男</v>
      </c>
      <c r="D12" s="4" t="s">
        <v>14</v>
      </c>
      <c r="E12" s="3"/>
    </row>
    <row r="13" spans="1:5" ht="25.9" customHeight="1" x14ac:dyDescent="0.4">
      <c r="A13" s="3">
        <v>11</v>
      </c>
      <c r="B13" s="3" t="str">
        <f>"曾其旺"</f>
        <v>曾其旺</v>
      </c>
      <c r="C13" s="3" t="str">
        <f>"男"</f>
        <v>男</v>
      </c>
      <c r="D13" s="4" t="s">
        <v>15</v>
      </c>
      <c r="E13" s="3"/>
    </row>
    <row r="14" spans="1:5" ht="25.9" customHeight="1" x14ac:dyDescent="0.4">
      <c r="A14" s="3">
        <v>12</v>
      </c>
      <c r="B14" s="3" t="str">
        <f>"曾淇"</f>
        <v>曾淇</v>
      </c>
      <c r="C14" s="3" t="str">
        <f>"女"</f>
        <v>女</v>
      </c>
      <c r="D14" s="4" t="s">
        <v>16</v>
      </c>
      <c r="E14" s="3"/>
    </row>
    <row r="15" spans="1:5" ht="25.9" customHeight="1" x14ac:dyDescent="0.4">
      <c r="A15" s="3">
        <v>13</v>
      </c>
      <c r="B15" s="3" t="str">
        <f>"曾庆辉"</f>
        <v>曾庆辉</v>
      </c>
      <c r="C15" s="3" t="str">
        <f>"男"</f>
        <v>男</v>
      </c>
      <c r="D15" s="4" t="s">
        <v>17</v>
      </c>
      <c r="E15" s="3"/>
    </row>
    <row r="16" spans="1:5" ht="25.9" customHeight="1" x14ac:dyDescent="0.4">
      <c r="A16" s="3">
        <v>14</v>
      </c>
      <c r="B16" s="3" t="str">
        <f>"曾祥海"</f>
        <v>曾祥海</v>
      </c>
      <c r="C16" s="3" t="str">
        <f>"男"</f>
        <v>男</v>
      </c>
      <c r="D16" s="4" t="s">
        <v>18</v>
      </c>
      <c r="E16" s="3"/>
    </row>
    <row r="17" spans="1:5" ht="25.9" customHeight="1" x14ac:dyDescent="0.4">
      <c r="A17" s="3">
        <v>15</v>
      </c>
      <c r="B17" s="3" t="str">
        <f>"曾祥怡"</f>
        <v>曾祥怡</v>
      </c>
      <c r="C17" s="3" t="str">
        <f>"女"</f>
        <v>女</v>
      </c>
      <c r="D17" s="4" t="s">
        <v>19</v>
      </c>
      <c r="E17" s="3"/>
    </row>
    <row r="18" spans="1:5" ht="25.9" customHeight="1" x14ac:dyDescent="0.4">
      <c r="A18" s="3">
        <v>16</v>
      </c>
      <c r="B18" s="3" t="str">
        <f>"曾辛夷"</f>
        <v>曾辛夷</v>
      </c>
      <c r="C18" s="3" t="str">
        <f>"女"</f>
        <v>女</v>
      </c>
      <c r="D18" s="4" t="s">
        <v>20</v>
      </c>
      <c r="E18" s="3"/>
    </row>
    <row r="19" spans="1:5" ht="25.9" customHeight="1" x14ac:dyDescent="0.4">
      <c r="A19" s="3">
        <v>17</v>
      </c>
      <c r="B19" s="3" t="str">
        <f>"曾渝"</f>
        <v>曾渝</v>
      </c>
      <c r="C19" s="3" t="str">
        <f>"女"</f>
        <v>女</v>
      </c>
      <c r="D19" s="4" t="s">
        <v>21</v>
      </c>
      <c r="E19" s="3"/>
    </row>
    <row r="20" spans="1:5" ht="25.9" customHeight="1" x14ac:dyDescent="0.4">
      <c r="A20" s="3">
        <v>18</v>
      </c>
      <c r="B20" s="3" t="str">
        <f>"陈艾青"</f>
        <v>陈艾青</v>
      </c>
      <c r="C20" s="3" t="str">
        <f>"女"</f>
        <v>女</v>
      </c>
      <c r="D20" s="4" t="s">
        <v>22</v>
      </c>
      <c r="E20" s="3"/>
    </row>
    <row r="21" spans="1:5" ht="25.9" customHeight="1" x14ac:dyDescent="0.4">
      <c r="A21" s="3">
        <v>19</v>
      </c>
      <c r="B21" s="3" t="str">
        <f>"陈白雀"</f>
        <v>陈白雀</v>
      </c>
      <c r="C21" s="3" t="str">
        <f>"女"</f>
        <v>女</v>
      </c>
      <c r="D21" s="4" t="s">
        <v>23</v>
      </c>
      <c r="E21" s="3"/>
    </row>
    <row r="22" spans="1:5" ht="25.9" customHeight="1" x14ac:dyDescent="0.4">
      <c r="A22" s="3">
        <v>20</v>
      </c>
      <c r="B22" s="3" t="str">
        <f>"陈帮斯"</f>
        <v>陈帮斯</v>
      </c>
      <c r="C22" s="3" t="str">
        <f>"男"</f>
        <v>男</v>
      </c>
      <c r="D22" s="4" t="s">
        <v>24</v>
      </c>
      <c r="E22" s="3"/>
    </row>
    <row r="23" spans="1:5" ht="25.9" customHeight="1" x14ac:dyDescent="0.4">
      <c r="A23" s="3">
        <v>21</v>
      </c>
      <c r="B23" s="3" t="str">
        <f>"陈碧龙"</f>
        <v>陈碧龙</v>
      </c>
      <c r="C23" s="3" t="str">
        <f>"男"</f>
        <v>男</v>
      </c>
      <c r="D23" s="4" t="s">
        <v>25</v>
      </c>
      <c r="E23" s="3"/>
    </row>
    <row r="24" spans="1:5" ht="25.9" customHeight="1" x14ac:dyDescent="0.4">
      <c r="A24" s="3">
        <v>22</v>
      </c>
      <c r="B24" s="3" t="str">
        <f>"陈冰群"</f>
        <v>陈冰群</v>
      </c>
      <c r="C24" s="3" t="str">
        <f>"女"</f>
        <v>女</v>
      </c>
      <c r="D24" s="4" t="s">
        <v>26</v>
      </c>
      <c r="E24" s="3"/>
    </row>
    <row r="25" spans="1:5" ht="25.9" customHeight="1" x14ac:dyDescent="0.4">
      <c r="A25" s="3">
        <v>23</v>
      </c>
      <c r="B25" s="3" t="str">
        <f>"陈卜裁"</f>
        <v>陈卜裁</v>
      </c>
      <c r="C25" s="3" t="str">
        <f>"男"</f>
        <v>男</v>
      </c>
      <c r="D25" s="4" t="s">
        <v>27</v>
      </c>
      <c r="E25" s="3"/>
    </row>
    <row r="26" spans="1:5" ht="25.9" customHeight="1" x14ac:dyDescent="0.4">
      <c r="A26" s="3">
        <v>24</v>
      </c>
      <c r="B26" s="3" t="str">
        <f>"陈才雄"</f>
        <v>陈才雄</v>
      </c>
      <c r="C26" s="3" t="str">
        <f>"男"</f>
        <v>男</v>
      </c>
      <c r="D26" s="4" t="s">
        <v>28</v>
      </c>
      <c r="E26" s="3"/>
    </row>
    <row r="27" spans="1:5" ht="25.9" customHeight="1" x14ac:dyDescent="0.4">
      <c r="A27" s="3">
        <v>25</v>
      </c>
      <c r="B27" s="3" t="str">
        <f>"陈超"</f>
        <v>陈超</v>
      </c>
      <c r="C27" s="3" t="str">
        <f>"女"</f>
        <v>女</v>
      </c>
      <c r="D27" s="4" t="s">
        <v>29</v>
      </c>
      <c r="E27" s="3"/>
    </row>
    <row r="28" spans="1:5" ht="25.9" customHeight="1" x14ac:dyDescent="0.4">
      <c r="A28" s="3">
        <v>26</v>
      </c>
      <c r="B28" s="3" t="str">
        <f>"陈朝阳"</f>
        <v>陈朝阳</v>
      </c>
      <c r="C28" s="3" t="str">
        <f>"男"</f>
        <v>男</v>
      </c>
      <c r="D28" s="4" t="s">
        <v>30</v>
      </c>
      <c r="E28" s="3"/>
    </row>
    <row r="29" spans="1:5" ht="25.9" customHeight="1" x14ac:dyDescent="0.4">
      <c r="A29" s="3">
        <v>27</v>
      </c>
      <c r="B29" s="3" t="str">
        <f>"陈垂鹏"</f>
        <v>陈垂鹏</v>
      </c>
      <c r="C29" s="3" t="str">
        <f>"男"</f>
        <v>男</v>
      </c>
      <c r="D29" s="4" t="s">
        <v>31</v>
      </c>
      <c r="E29" s="3"/>
    </row>
    <row r="30" spans="1:5" ht="25.9" customHeight="1" x14ac:dyDescent="0.4">
      <c r="A30" s="3">
        <v>28</v>
      </c>
      <c r="B30" s="3" t="str">
        <f>"陈垂友"</f>
        <v>陈垂友</v>
      </c>
      <c r="C30" s="3" t="str">
        <f>"男"</f>
        <v>男</v>
      </c>
      <c r="D30" s="4" t="s">
        <v>32</v>
      </c>
      <c r="E30" s="3"/>
    </row>
    <row r="31" spans="1:5" ht="25.9" customHeight="1" x14ac:dyDescent="0.4">
      <c r="A31" s="3">
        <v>29</v>
      </c>
      <c r="B31" s="3" t="str">
        <f>"陈春媛"</f>
        <v>陈春媛</v>
      </c>
      <c r="C31" s="3" t="str">
        <f>"女"</f>
        <v>女</v>
      </c>
      <c r="D31" s="4" t="s">
        <v>33</v>
      </c>
      <c r="E31" s="3"/>
    </row>
    <row r="32" spans="1:5" ht="25.9" customHeight="1" x14ac:dyDescent="0.4">
      <c r="A32" s="3">
        <v>30</v>
      </c>
      <c r="B32" s="3" t="str">
        <f>"陈丹婷"</f>
        <v>陈丹婷</v>
      </c>
      <c r="C32" s="3" t="str">
        <f>"女"</f>
        <v>女</v>
      </c>
      <c r="D32" s="4" t="s">
        <v>34</v>
      </c>
      <c r="E32" s="3"/>
    </row>
    <row r="33" spans="1:5" ht="25.9" customHeight="1" x14ac:dyDescent="0.4">
      <c r="A33" s="3">
        <v>31</v>
      </c>
      <c r="B33" s="3" t="str">
        <f>"陈德炜"</f>
        <v>陈德炜</v>
      </c>
      <c r="C33" s="3" t="str">
        <f>"男"</f>
        <v>男</v>
      </c>
      <c r="D33" s="4" t="s">
        <v>35</v>
      </c>
      <c r="E33" s="3"/>
    </row>
    <row r="34" spans="1:5" ht="25.9" customHeight="1" x14ac:dyDescent="0.4">
      <c r="A34" s="3">
        <v>32</v>
      </c>
      <c r="B34" s="3" t="str">
        <f>"陈丁绫"</f>
        <v>陈丁绫</v>
      </c>
      <c r="C34" s="3" t="str">
        <f>"女"</f>
        <v>女</v>
      </c>
      <c r="D34" s="4" t="s">
        <v>36</v>
      </c>
      <c r="E34" s="3"/>
    </row>
    <row r="35" spans="1:5" ht="25.9" customHeight="1" x14ac:dyDescent="0.4">
      <c r="A35" s="3">
        <v>33</v>
      </c>
      <c r="B35" s="3" t="str">
        <f>"陈多加"</f>
        <v>陈多加</v>
      </c>
      <c r="C35" s="3" t="str">
        <f>"女"</f>
        <v>女</v>
      </c>
      <c r="D35" s="4" t="s">
        <v>37</v>
      </c>
      <c r="E35" s="3"/>
    </row>
    <row r="36" spans="1:5" ht="25.9" customHeight="1" x14ac:dyDescent="0.4">
      <c r="A36" s="3">
        <v>34</v>
      </c>
      <c r="B36" s="3" t="str">
        <f>"陈芳芳"</f>
        <v>陈芳芳</v>
      </c>
      <c r="C36" s="3" t="str">
        <f>"女"</f>
        <v>女</v>
      </c>
      <c r="D36" s="4" t="s">
        <v>38</v>
      </c>
      <c r="E36" s="3"/>
    </row>
    <row r="37" spans="1:5" ht="25.9" customHeight="1" x14ac:dyDescent="0.4">
      <c r="A37" s="3">
        <v>35</v>
      </c>
      <c r="B37" s="3" t="str">
        <f>"陈芬"</f>
        <v>陈芬</v>
      </c>
      <c r="C37" s="3" t="str">
        <f>"女"</f>
        <v>女</v>
      </c>
      <c r="D37" s="4" t="s">
        <v>39</v>
      </c>
      <c r="E37" s="3"/>
    </row>
    <row r="38" spans="1:5" ht="25.9" customHeight="1" x14ac:dyDescent="0.4">
      <c r="A38" s="3">
        <v>36</v>
      </c>
      <c r="B38" s="3" t="str">
        <f>"陈丰年"</f>
        <v>陈丰年</v>
      </c>
      <c r="C38" s="3" t="str">
        <f>"男"</f>
        <v>男</v>
      </c>
      <c r="D38" s="4" t="s">
        <v>40</v>
      </c>
      <c r="E38" s="3"/>
    </row>
    <row r="39" spans="1:5" ht="25.9" customHeight="1" x14ac:dyDescent="0.4">
      <c r="A39" s="3">
        <v>37</v>
      </c>
      <c r="B39" s="3" t="str">
        <f>"陈逢世"</f>
        <v>陈逢世</v>
      </c>
      <c r="C39" s="3" t="str">
        <f>"男"</f>
        <v>男</v>
      </c>
      <c r="D39" s="4" t="s">
        <v>41</v>
      </c>
      <c r="E39" s="3"/>
    </row>
    <row r="40" spans="1:5" ht="25.9" customHeight="1" x14ac:dyDescent="0.4">
      <c r="A40" s="3">
        <v>38</v>
      </c>
      <c r="B40" s="3" t="str">
        <f>"陈光芸"</f>
        <v>陈光芸</v>
      </c>
      <c r="C40" s="3" t="str">
        <f>"女"</f>
        <v>女</v>
      </c>
      <c r="D40" s="4" t="s">
        <v>42</v>
      </c>
      <c r="E40" s="3"/>
    </row>
    <row r="41" spans="1:5" ht="25.9" customHeight="1" x14ac:dyDescent="0.4">
      <c r="A41" s="3">
        <v>39</v>
      </c>
      <c r="B41" s="3" t="str">
        <f>"陈海群"</f>
        <v>陈海群</v>
      </c>
      <c r="C41" s="3" t="str">
        <f>"女"</f>
        <v>女</v>
      </c>
      <c r="D41" s="4" t="s">
        <v>43</v>
      </c>
      <c r="E41" s="3"/>
    </row>
    <row r="42" spans="1:5" ht="25.9" customHeight="1" x14ac:dyDescent="0.4">
      <c r="A42" s="3">
        <v>40</v>
      </c>
      <c r="B42" s="3" t="str">
        <f>"陈泓嘉"</f>
        <v>陈泓嘉</v>
      </c>
      <c r="C42" s="3" t="str">
        <f>"男"</f>
        <v>男</v>
      </c>
      <c r="D42" s="4" t="s">
        <v>44</v>
      </c>
      <c r="E42" s="3"/>
    </row>
    <row r="43" spans="1:5" ht="25.9" customHeight="1" x14ac:dyDescent="0.4">
      <c r="A43" s="3">
        <v>41</v>
      </c>
      <c r="B43" s="3" t="str">
        <f>"陈焕精"</f>
        <v>陈焕精</v>
      </c>
      <c r="C43" s="3" t="str">
        <f>"男"</f>
        <v>男</v>
      </c>
      <c r="D43" s="4" t="s">
        <v>45</v>
      </c>
      <c r="E43" s="3"/>
    </row>
    <row r="44" spans="1:5" ht="25.9" customHeight="1" x14ac:dyDescent="0.4">
      <c r="A44" s="3">
        <v>42</v>
      </c>
      <c r="B44" s="3" t="str">
        <f>"陈晖"</f>
        <v>陈晖</v>
      </c>
      <c r="C44" s="3" t="str">
        <f>"女"</f>
        <v>女</v>
      </c>
      <c r="D44" s="4" t="s">
        <v>46</v>
      </c>
      <c r="E44" s="3"/>
    </row>
    <row r="45" spans="1:5" ht="25.9" customHeight="1" x14ac:dyDescent="0.4">
      <c r="A45" s="3">
        <v>43</v>
      </c>
      <c r="B45" s="3" t="str">
        <f>"陈积慧"</f>
        <v>陈积慧</v>
      </c>
      <c r="C45" s="3" t="str">
        <f>"女"</f>
        <v>女</v>
      </c>
      <c r="D45" s="4" t="s">
        <v>47</v>
      </c>
      <c r="E45" s="3"/>
    </row>
    <row r="46" spans="1:5" ht="25.9" customHeight="1" x14ac:dyDescent="0.4">
      <c r="A46" s="3">
        <v>44</v>
      </c>
      <c r="B46" s="3" t="str">
        <f>"陈积科"</f>
        <v>陈积科</v>
      </c>
      <c r="C46" s="3" t="str">
        <f>"男"</f>
        <v>男</v>
      </c>
      <c r="D46" s="4" t="s">
        <v>48</v>
      </c>
      <c r="E46" s="3"/>
    </row>
    <row r="47" spans="1:5" ht="25.9" customHeight="1" x14ac:dyDescent="0.4">
      <c r="A47" s="3">
        <v>45</v>
      </c>
      <c r="B47" s="3" t="str">
        <f>"陈吉黄"</f>
        <v>陈吉黄</v>
      </c>
      <c r="C47" s="3" t="str">
        <f>"男"</f>
        <v>男</v>
      </c>
      <c r="D47" s="4" t="s">
        <v>49</v>
      </c>
      <c r="E47" s="3"/>
    </row>
    <row r="48" spans="1:5" ht="25.9" customHeight="1" x14ac:dyDescent="0.4">
      <c r="A48" s="3">
        <v>46</v>
      </c>
      <c r="B48" s="3" t="str">
        <f>"陈佳"</f>
        <v>陈佳</v>
      </c>
      <c r="C48" s="3" t="str">
        <f>"女"</f>
        <v>女</v>
      </c>
      <c r="D48" s="4" t="s">
        <v>50</v>
      </c>
      <c r="E48" s="3"/>
    </row>
    <row r="49" spans="1:5" ht="25.9" customHeight="1" x14ac:dyDescent="0.4">
      <c r="A49" s="3">
        <v>47</v>
      </c>
      <c r="B49" s="3" t="str">
        <f>"陈家湾"</f>
        <v>陈家湾</v>
      </c>
      <c r="C49" s="3" t="str">
        <f>"男"</f>
        <v>男</v>
      </c>
      <c r="D49" s="4" t="s">
        <v>51</v>
      </c>
      <c r="E49" s="3"/>
    </row>
    <row r="50" spans="1:5" ht="25.9" customHeight="1" x14ac:dyDescent="0.4">
      <c r="A50" s="3">
        <v>48</v>
      </c>
      <c r="B50" s="3" t="str">
        <f>"陈健国"</f>
        <v>陈健国</v>
      </c>
      <c r="C50" s="3" t="str">
        <f>"男"</f>
        <v>男</v>
      </c>
      <c r="D50" s="4" t="s">
        <v>52</v>
      </c>
      <c r="E50" s="3"/>
    </row>
    <row r="51" spans="1:5" ht="25.9" customHeight="1" x14ac:dyDescent="0.4">
      <c r="A51" s="3">
        <v>49</v>
      </c>
      <c r="B51" s="3" t="str">
        <f>"陈锦发"</f>
        <v>陈锦发</v>
      </c>
      <c r="C51" s="3" t="str">
        <f>"男"</f>
        <v>男</v>
      </c>
      <c r="D51" s="4" t="s">
        <v>53</v>
      </c>
      <c r="E51" s="3"/>
    </row>
    <row r="52" spans="1:5" ht="25.9" customHeight="1" x14ac:dyDescent="0.4">
      <c r="A52" s="3">
        <v>50</v>
      </c>
      <c r="B52" s="3" t="str">
        <f>"陈经悟"</f>
        <v>陈经悟</v>
      </c>
      <c r="C52" s="3" t="str">
        <f>"男"</f>
        <v>男</v>
      </c>
      <c r="D52" s="4" t="s">
        <v>54</v>
      </c>
      <c r="E52" s="3"/>
    </row>
    <row r="53" spans="1:5" ht="25.9" customHeight="1" x14ac:dyDescent="0.4">
      <c r="A53" s="3">
        <v>51</v>
      </c>
      <c r="B53" s="3" t="str">
        <f>"陈军"</f>
        <v>陈军</v>
      </c>
      <c r="C53" s="3" t="str">
        <f>"男"</f>
        <v>男</v>
      </c>
      <c r="D53" s="4" t="s">
        <v>55</v>
      </c>
      <c r="E53" s="3"/>
    </row>
    <row r="54" spans="1:5" ht="25.9" customHeight="1" x14ac:dyDescent="0.4">
      <c r="A54" s="3">
        <v>52</v>
      </c>
      <c r="B54" s="3" t="str">
        <f>"陈君洁"</f>
        <v>陈君洁</v>
      </c>
      <c r="C54" s="3" t="str">
        <f>"女"</f>
        <v>女</v>
      </c>
      <c r="D54" s="4" t="s">
        <v>56</v>
      </c>
      <c r="E54" s="3"/>
    </row>
    <row r="55" spans="1:5" ht="25.9" customHeight="1" x14ac:dyDescent="0.4">
      <c r="A55" s="3">
        <v>53</v>
      </c>
      <c r="B55" s="3" t="str">
        <f>"陈君清"</f>
        <v>陈君清</v>
      </c>
      <c r="C55" s="3" t="str">
        <f>"女"</f>
        <v>女</v>
      </c>
      <c r="D55" s="4" t="s">
        <v>57</v>
      </c>
      <c r="E55" s="3"/>
    </row>
    <row r="56" spans="1:5" ht="25.9" customHeight="1" x14ac:dyDescent="0.4">
      <c r="A56" s="3">
        <v>54</v>
      </c>
      <c r="B56" s="3" t="str">
        <f>"陈君情"</f>
        <v>陈君情</v>
      </c>
      <c r="C56" s="3" t="str">
        <f>"女"</f>
        <v>女</v>
      </c>
      <c r="D56" s="4" t="s">
        <v>58</v>
      </c>
      <c r="E56" s="3"/>
    </row>
    <row r="57" spans="1:5" ht="25.9" customHeight="1" x14ac:dyDescent="0.4">
      <c r="A57" s="3">
        <v>55</v>
      </c>
      <c r="B57" s="3" t="str">
        <f>"陈君缘"</f>
        <v>陈君缘</v>
      </c>
      <c r="C57" s="3" t="str">
        <f>"女"</f>
        <v>女</v>
      </c>
      <c r="D57" s="4" t="s">
        <v>59</v>
      </c>
      <c r="E57" s="3"/>
    </row>
    <row r="58" spans="1:5" ht="25.9" customHeight="1" x14ac:dyDescent="0.4">
      <c r="A58" s="3">
        <v>56</v>
      </c>
      <c r="B58" s="3" t="str">
        <f>"陈俊达"</f>
        <v>陈俊达</v>
      </c>
      <c r="C58" s="3" t="str">
        <f>"男"</f>
        <v>男</v>
      </c>
      <c r="D58" s="4" t="s">
        <v>60</v>
      </c>
      <c r="E58" s="3"/>
    </row>
    <row r="59" spans="1:5" ht="25.9" customHeight="1" x14ac:dyDescent="0.4">
      <c r="A59" s="3">
        <v>57</v>
      </c>
      <c r="B59" s="3" t="str">
        <f>"陈俊良"</f>
        <v>陈俊良</v>
      </c>
      <c r="C59" s="3" t="str">
        <f>"男"</f>
        <v>男</v>
      </c>
      <c r="D59" s="4" t="s">
        <v>61</v>
      </c>
      <c r="E59" s="3"/>
    </row>
    <row r="60" spans="1:5" ht="25.9" customHeight="1" x14ac:dyDescent="0.4">
      <c r="A60" s="3">
        <v>58</v>
      </c>
      <c r="B60" s="3" t="str">
        <f>"陈科穆"</f>
        <v>陈科穆</v>
      </c>
      <c r="C60" s="3" t="str">
        <f>"男"</f>
        <v>男</v>
      </c>
      <c r="D60" s="4" t="s">
        <v>62</v>
      </c>
      <c r="E60" s="3"/>
    </row>
    <row r="61" spans="1:5" ht="25.9" customHeight="1" x14ac:dyDescent="0.4">
      <c r="A61" s="3">
        <v>59</v>
      </c>
      <c r="B61" s="3" t="str">
        <f>"陈可"</f>
        <v>陈可</v>
      </c>
      <c r="C61" s="3" t="str">
        <f>"女"</f>
        <v>女</v>
      </c>
      <c r="D61" s="4" t="s">
        <v>63</v>
      </c>
      <c r="E61" s="3"/>
    </row>
    <row r="62" spans="1:5" ht="25.9" customHeight="1" x14ac:dyDescent="0.4">
      <c r="A62" s="3">
        <v>60</v>
      </c>
      <c r="B62" s="3" t="str">
        <f>"陈玫芷"</f>
        <v>陈玫芷</v>
      </c>
      <c r="C62" s="3" t="str">
        <f>"女"</f>
        <v>女</v>
      </c>
      <c r="D62" s="4" t="s">
        <v>64</v>
      </c>
      <c r="E62" s="3"/>
    </row>
    <row r="63" spans="1:5" ht="25.9" customHeight="1" x14ac:dyDescent="0.4">
      <c r="A63" s="3">
        <v>61</v>
      </c>
      <c r="B63" s="3" t="str">
        <f>"陈美君"</f>
        <v>陈美君</v>
      </c>
      <c r="C63" s="3" t="str">
        <f>"女"</f>
        <v>女</v>
      </c>
      <c r="D63" s="4" t="s">
        <v>65</v>
      </c>
      <c r="E63" s="3"/>
    </row>
    <row r="64" spans="1:5" ht="25.9" customHeight="1" x14ac:dyDescent="0.4">
      <c r="A64" s="3">
        <v>62</v>
      </c>
      <c r="B64" s="3" t="str">
        <f>"陈媚"</f>
        <v>陈媚</v>
      </c>
      <c r="C64" s="3" t="str">
        <f>"女"</f>
        <v>女</v>
      </c>
      <c r="D64" s="4" t="s">
        <v>66</v>
      </c>
      <c r="E64" s="3"/>
    </row>
    <row r="65" spans="1:5" ht="25.9" customHeight="1" x14ac:dyDescent="0.4">
      <c r="A65" s="3">
        <v>63</v>
      </c>
      <c r="B65" s="3" t="str">
        <f>"陈敏"</f>
        <v>陈敏</v>
      </c>
      <c r="C65" s="3" t="str">
        <f>"女"</f>
        <v>女</v>
      </c>
      <c r="D65" s="4" t="s">
        <v>67</v>
      </c>
      <c r="E65" s="3"/>
    </row>
    <row r="66" spans="1:5" ht="25.9" customHeight="1" x14ac:dyDescent="0.4">
      <c r="A66" s="3">
        <v>64</v>
      </c>
      <c r="B66" s="3" t="str">
        <f>"陈明发"</f>
        <v>陈明发</v>
      </c>
      <c r="C66" s="3" t="str">
        <f>"男"</f>
        <v>男</v>
      </c>
      <c r="D66" s="4" t="s">
        <v>68</v>
      </c>
      <c r="E66" s="3"/>
    </row>
    <row r="67" spans="1:5" ht="25.9" customHeight="1" x14ac:dyDescent="0.4">
      <c r="A67" s="3">
        <v>65</v>
      </c>
      <c r="B67" s="3" t="str">
        <f>"陈明林"</f>
        <v>陈明林</v>
      </c>
      <c r="C67" s="3" t="str">
        <f>"男"</f>
        <v>男</v>
      </c>
      <c r="D67" s="4" t="s">
        <v>69</v>
      </c>
      <c r="E67" s="3"/>
    </row>
    <row r="68" spans="1:5" ht="25.9" customHeight="1" x14ac:dyDescent="0.4">
      <c r="A68" s="3">
        <v>66</v>
      </c>
      <c r="B68" s="3" t="str">
        <f>"陈娜"</f>
        <v>陈娜</v>
      </c>
      <c r="C68" s="3" t="str">
        <f>"女"</f>
        <v>女</v>
      </c>
      <c r="D68" s="4" t="s">
        <v>70</v>
      </c>
      <c r="E68" s="3"/>
    </row>
    <row r="69" spans="1:5" ht="25.9" customHeight="1" x14ac:dyDescent="0.4">
      <c r="A69" s="3">
        <v>67</v>
      </c>
      <c r="B69" s="3" t="str">
        <f>"陈俏蓉"</f>
        <v>陈俏蓉</v>
      </c>
      <c r="C69" s="3" t="str">
        <f>"女"</f>
        <v>女</v>
      </c>
      <c r="D69" s="4" t="s">
        <v>71</v>
      </c>
      <c r="E69" s="3"/>
    </row>
    <row r="70" spans="1:5" ht="25.9" customHeight="1" x14ac:dyDescent="0.4">
      <c r="A70" s="3">
        <v>68</v>
      </c>
      <c r="B70" s="3" t="str">
        <f>"陈柔群"</f>
        <v>陈柔群</v>
      </c>
      <c r="C70" s="3" t="str">
        <f>"女"</f>
        <v>女</v>
      </c>
      <c r="D70" s="4" t="s">
        <v>72</v>
      </c>
      <c r="E70" s="3"/>
    </row>
    <row r="71" spans="1:5" ht="25.9" customHeight="1" x14ac:dyDescent="0.4">
      <c r="A71" s="3">
        <v>69</v>
      </c>
      <c r="B71" s="3" t="str">
        <f>"陈瑞鸿"</f>
        <v>陈瑞鸿</v>
      </c>
      <c r="C71" s="3" t="str">
        <f>"男"</f>
        <v>男</v>
      </c>
      <c r="D71" s="4" t="s">
        <v>73</v>
      </c>
      <c r="E71" s="3"/>
    </row>
    <row r="72" spans="1:5" ht="25.9" customHeight="1" x14ac:dyDescent="0.4">
      <c r="A72" s="3">
        <v>70</v>
      </c>
      <c r="B72" s="3" t="str">
        <f>"陈瑞雪 "</f>
        <v xml:space="preserve">陈瑞雪 </v>
      </c>
      <c r="C72" s="3" t="str">
        <f>"女"</f>
        <v>女</v>
      </c>
      <c r="D72" s="4" t="s">
        <v>74</v>
      </c>
      <c r="E72" s="3"/>
    </row>
    <row r="73" spans="1:5" ht="25.9" customHeight="1" x14ac:dyDescent="0.4">
      <c r="A73" s="3">
        <v>71</v>
      </c>
      <c r="B73" s="3" t="str">
        <f>"陈善文"</f>
        <v>陈善文</v>
      </c>
      <c r="C73" s="3" t="str">
        <f>"男"</f>
        <v>男</v>
      </c>
      <c r="D73" s="4" t="s">
        <v>75</v>
      </c>
      <c r="E73" s="3"/>
    </row>
    <row r="74" spans="1:5" ht="25.9" customHeight="1" x14ac:dyDescent="0.4">
      <c r="A74" s="3">
        <v>72</v>
      </c>
      <c r="B74" s="3" t="str">
        <f>"陈善煜"</f>
        <v>陈善煜</v>
      </c>
      <c r="C74" s="3" t="str">
        <f>"男"</f>
        <v>男</v>
      </c>
      <c r="D74" s="4" t="s">
        <v>76</v>
      </c>
      <c r="E74" s="3"/>
    </row>
    <row r="75" spans="1:5" ht="25.9" customHeight="1" x14ac:dyDescent="0.4">
      <c r="A75" s="3">
        <v>73</v>
      </c>
      <c r="B75" s="3" t="str">
        <f>"陈诗莹"</f>
        <v>陈诗莹</v>
      </c>
      <c r="C75" s="3" t="str">
        <f>"女"</f>
        <v>女</v>
      </c>
      <c r="D75" s="4" t="s">
        <v>77</v>
      </c>
      <c r="E75" s="3"/>
    </row>
    <row r="76" spans="1:5" ht="25.9" customHeight="1" x14ac:dyDescent="0.4">
      <c r="A76" s="3">
        <v>74</v>
      </c>
      <c r="B76" s="3" t="str">
        <f>"陈石源"</f>
        <v>陈石源</v>
      </c>
      <c r="C76" s="3" t="str">
        <f>"男"</f>
        <v>男</v>
      </c>
      <c r="D76" s="4" t="s">
        <v>78</v>
      </c>
      <c r="E76" s="3"/>
    </row>
    <row r="77" spans="1:5" ht="25.9" customHeight="1" x14ac:dyDescent="0.4">
      <c r="A77" s="3">
        <v>75</v>
      </c>
      <c r="B77" s="3" t="str">
        <f>"陈守恩"</f>
        <v>陈守恩</v>
      </c>
      <c r="C77" s="3" t="str">
        <f>"男"</f>
        <v>男</v>
      </c>
      <c r="D77" s="4" t="s">
        <v>79</v>
      </c>
      <c r="E77" s="3"/>
    </row>
    <row r="78" spans="1:5" ht="25.9" customHeight="1" x14ac:dyDescent="0.4">
      <c r="A78" s="3">
        <v>76</v>
      </c>
      <c r="B78" s="3" t="str">
        <f>"陈姝锦"</f>
        <v>陈姝锦</v>
      </c>
      <c r="C78" s="3" t="str">
        <f>"女"</f>
        <v>女</v>
      </c>
      <c r="D78" s="4" t="s">
        <v>80</v>
      </c>
      <c r="E78" s="3"/>
    </row>
    <row r="79" spans="1:5" ht="25.9" customHeight="1" x14ac:dyDescent="0.4">
      <c r="A79" s="3">
        <v>77</v>
      </c>
      <c r="B79" s="3" t="str">
        <f>"陈淑豪"</f>
        <v>陈淑豪</v>
      </c>
      <c r="C79" s="3" t="str">
        <f>"女"</f>
        <v>女</v>
      </c>
      <c r="D79" s="4" t="s">
        <v>81</v>
      </c>
      <c r="E79" s="3"/>
    </row>
    <row r="80" spans="1:5" ht="25.9" customHeight="1" x14ac:dyDescent="0.4">
      <c r="A80" s="3">
        <v>78</v>
      </c>
      <c r="B80" s="3" t="str">
        <f>"陈淑萍"</f>
        <v>陈淑萍</v>
      </c>
      <c r="C80" s="3" t="str">
        <f>"女"</f>
        <v>女</v>
      </c>
      <c r="D80" s="4" t="s">
        <v>82</v>
      </c>
      <c r="E80" s="3"/>
    </row>
    <row r="81" spans="1:5" ht="25.9" customHeight="1" x14ac:dyDescent="0.4">
      <c r="A81" s="3">
        <v>79</v>
      </c>
      <c r="B81" s="3" t="str">
        <f>"陈帅"</f>
        <v>陈帅</v>
      </c>
      <c r="C81" s="3" t="str">
        <f>"男"</f>
        <v>男</v>
      </c>
      <c r="D81" s="4" t="s">
        <v>83</v>
      </c>
      <c r="E81" s="3"/>
    </row>
    <row r="82" spans="1:5" ht="25.9" customHeight="1" x14ac:dyDescent="0.4">
      <c r="A82" s="3">
        <v>80</v>
      </c>
      <c r="B82" s="3" t="str">
        <f>"陈思婧"</f>
        <v>陈思婧</v>
      </c>
      <c r="C82" s="3" t="str">
        <f>"女"</f>
        <v>女</v>
      </c>
      <c r="D82" s="4" t="s">
        <v>84</v>
      </c>
      <c r="E82" s="3"/>
    </row>
    <row r="83" spans="1:5" ht="25.9" customHeight="1" x14ac:dyDescent="0.4">
      <c r="A83" s="3">
        <v>81</v>
      </c>
      <c r="B83" s="3" t="str">
        <f>"陈思源"</f>
        <v>陈思源</v>
      </c>
      <c r="C83" s="3" t="str">
        <f>"女"</f>
        <v>女</v>
      </c>
      <c r="D83" s="4" t="s">
        <v>85</v>
      </c>
      <c r="E83" s="3"/>
    </row>
    <row r="84" spans="1:5" ht="25.9" customHeight="1" x14ac:dyDescent="0.4">
      <c r="A84" s="3">
        <v>82</v>
      </c>
      <c r="B84" s="3" t="str">
        <f>"陈太洲"</f>
        <v>陈太洲</v>
      </c>
      <c r="C84" s="3" t="str">
        <f>"男"</f>
        <v>男</v>
      </c>
      <c r="D84" s="4" t="s">
        <v>86</v>
      </c>
      <c r="E84" s="3"/>
    </row>
    <row r="85" spans="1:5" ht="25.9" customHeight="1" x14ac:dyDescent="0.4">
      <c r="A85" s="3">
        <v>83</v>
      </c>
      <c r="B85" s="3" t="str">
        <f>"陈桐燊"</f>
        <v>陈桐燊</v>
      </c>
      <c r="C85" s="3" t="str">
        <f>"男"</f>
        <v>男</v>
      </c>
      <c r="D85" s="4" t="s">
        <v>87</v>
      </c>
      <c r="E85" s="3"/>
    </row>
    <row r="86" spans="1:5" ht="25.9" customHeight="1" x14ac:dyDescent="0.4">
      <c r="A86" s="3">
        <v>84</v>
      </c>
      <c r="B86" s="3" t="str">
        <f>"陈维彩"</f>
        <v>陈维彩</v>
      </c>
      <c r="C86" s="3" t="str">
        <f>"女"</f>
        <v>女</v>
      </c>
      <c r="D86" s="4" t="s">
        <v>88</v>
      </c>
      <c r="E86" s="3"/>
    </row>
    <row r="87" spans="1:5" ht="25.9" customHeight="1" x14ac:dyDescent="0.4">
      <c r="A87" s="3">
        <v>85</v>
      </c>
      <c r="B87" s="3" t="str">
        <f>"陈玮"</f>
        <v>陈玮</v>
      </c>
      <c r="C87" s="3" t="str">
        <f>"女"</f>
        <v>女</v>
      </c>
      <c r="D87" s="4" t="s">
        <v>89</v>
      </c>
      <c r="E87" s="3"/>
    </row>
    <row r="88" spans="1:5" ht="25.9" customHeight="1" x14ac:dyDescent="0.4">
      <c r="A88" s="3">
        <v>86</v>
      </c>
      <c r="B88" s="3" t="str">
        <f>"陈蔚"</f>
        <v>陈蔚</v>
      </c>
      <c r="C88" s="3" t="str">
        <f>"女"</f>
        <v>女</v>
      </c>
      <c r="D88" s="4" t="s">
        <v>90</v>
      </c>
      <c r="E88" s="3"/>
    </row>
    <row r="89" spans="1:5" ht="25.9" customHeight="1" x14ac:dyDescent="0.4">
      <c r="A89" s="3">
        <v>87</v>
      </c>
      <c r="B89" s="3" t="str">
        <f>"陈熙"</f>
        <v>陈熙</v>
      </c>
      <c r="C89" s="3" t="str">
        <f>"女"</f>
        <v>女</v>
      </c>
      <c r="D89" s="4" t="s">
        <v>91</v>
      </c>
      <c r="E89" s="3"/>
    </row>
    <row r="90" spans="1:5" ht="25.9" customHeight="1" x14ac:dyDescent="0.4">
      <c r="A90" s="3">
        <v>88</v>
      </c>
      <c r="B90" s="3" t="str">
        <f>"陈贤煌"</f>
        <v>陈贤煌</v>
      </c>
      <c r="C90" s="3" t="str">
        <f>"男"</f>
        <v>男</v>
      </c>
      <c r="D90" s="4" t="s">
        <v>92</v>
      </c>
      <c r="E90" s="3"/>
    </row>
    <row r="91" spans="1:5" ht="25.9" customHeight="1" x14ac:dyDescent="0.4">
      <c r="A91" s="3">
        <v>89</v>
      </c>
      <c r="B91" s="3" t="str">
        <f>"陈贤姬"</f>
        <v>陈贤姬</v>
      </c>
      <c r="C91" s="3" t="str">
        <f>"女"</f>
        <v>女</v>
      </c>
      <c r="D91" s="4" t="s">
        <v>93</v>
      </c>
      <c r="E91" s="3"/>
    </row>
    <row r="92" spans="1:5" ht="25.9" customHeight="1" x14ac:dyDescent="0.4">
      <c r="A92" s="3">
        <v>90</v>
      </c>
      <c r="B92" s="3" t="str">
        <f>"陈相传"</f>
        <v>陈相传</v>
      </c>
      <c r="C92" s="3" t="str">
        <f>"男"</f>
        <v>男</v>
      </c>
      <c r="D92" s="4" t="s">
        <v>94</v>
      </c>
      <c r="E92" s="3"/>
    </row>
    <row r="93" spans="1:5" ht="25.9" customHeight="1" x14ac:dyDescent="0.4">
      <c r="A93" s="3">
        <v>91</v>
      </c>
      <c r="B93" s="3" t="str">
        <f>"陈小惠"</f>
        <v>陈小惠</v>
      </c>
      <c r="C93" s="3" t="str">
        <f>"女"</f>
        <v>女</v>
      </c>
      <c r="D93" s="4" t="s">
        <v>95</v>
      </c>
      <c r="E93" s="3"/>
    </row>
    <row r="94" spans="1:5" ht="25.9" customHeight="1" x14ac:dyDescent="0.4">
      <c r="A94" s="3">
        <v>92</v>
      </c>
      <c r="B94" s="3" t="str">
        <f>"陈晓兰"</f>
        <v>陈晓兰</v>
      </c>
      <c r="C94" s="3" t="str">
        <f>"女"</f>
        <v>女</v>
      </c>
      <c r="D94" s="4" t="s">
        <v>96</v>
      </c>
      <c r="E94" s="3"/>
    </row>
    <row r="95" spans="1:5" ht="25.9" customHeight="1" x14ac:dyDescent="0.4">
      <c r="A95" s="3">
        <v>93</v>
      </c>
      <c r="B95" s="3" t="str">
        <f>"陈晓凌"</f>
        <v>陈晓凌</v>
      </c>
      <c r="C95" s="3" t="str">
        <f>"女"</f>
        <v>女</v>
      </c>
      <c r="D95" s="4" t="s">
        <v>97</v>
      </c>
      <c r="E95" s="3"/>
    </row>
    <row r="96" spans="1:5" ht="25.9" customHeight="1" x14ac:dyDescent="0.4">
      <c r="A96" s="3">
        <v>94</v>
      </c>
      <c r="B96" s="3" t="str">
        <f>"陈欣欣"</f>
        <v>陈欣欣</v>
      </c>
      <c r="C96" s="3" t="str">
        <f>"女"</f>
        <v>女</v>
      </c>
      <c r="D96" s="4" t="s">
        <v>98</v>
      </c>
      <c r="E96" s="3"/>
    </row>
    <row r="97" spans="1:5" ht="25.9" customHeight="1" x14ac:dyDescent="0.4">
      <c r="A97" s="3">
        <v>95</v>
      </c>
      <c r="B97" s="3" t="str">
        <f>"陈兴偲"</f>
        <v>陈兴偲</v>
      </c>
      <c r="C97" s="3" t="str">
        <f>"女"</f>
        <v>女</v>
      </c>
      <c r="D97" s="4" t="s">
        <v>99</v>
      </c>
      <c r="E97" s="3"/>
    </row>
    <row r="98" spans="1:5" ht="25.9" customHeight="1" x14ac:dyDescent="0.4">
      <c r="A98" s="3">
        <v>96</v>
      </c>
      <c r="B98" s="3" t="str">
        <f>"陈兴导"</f>
        <v>陈兴导</v>
      </c>
      <c r="C98" s="3" t="str">
        <f>"男"</f>
        <v>男</v>
      </c>
      <c r="D98" s="4" t="s">
        <v>100</v>
      </c>
      <c r="E98" s="3"/>
    </row>
    <row r="99" spans="1:5" ht="25.9" customHeight="1" x14ac:dyDescent="0.4">
      <c r="A99" s="3">
        <v>97</v>
      </c>
      <c r="B99" s="3" t="str">
        <f>"陈秀威"</f>
        <v>陈秀威</v>
      </c>
      <c r="C99" s="3" t="str">
        <f>"男"</f>
        <v>男</v>
      </c>
      <c r="D99" s="4" t="s">
        <v>101</v>
      </c>
      <c r="E99" s="3"/>
    </row>
    <row r="100" spans="1:5" ht="25.9" customHeight="1" x14ac:dyDescent="0.4">
      <c r="A100" s="3">
        <v>98</v>
      </c>
      <c r="B100" s="3" t="str">
        <f>"陈煊姬"</f>
        <v>陈煊姬</v>
      </c>
      <c r="C100" s="3" t="str">
        <f>"女"</f>
        <v>女</v>
      </c>
      <c r="D100" s="4" t="s">
        <v>102</v>
      </c>
      <c r="E100" s="3"/>
    </row>
    <row r="101" spans="1:5" ht="25.9" customHeight="1" x14ac:dyDescent="0.4">
      <c r="A101" s="3">
        <v>99</v>
      </c>
      <c r="B101" s="3" t="str">
        <f>"陈炫澄"</f>
        <v>陈炫澄</v>
      </c>
      <c r="C101" s="3" t="str">
        <f>"男"</f>
        <v>男</v>
      </c>
      <c r="D101" s="4" t="s">
        <v>103</v>
      </c>
      <c r="E101" s="3"/>
    </row>
    <row r="102" spans="1:5" ht="25.9" customHeight="1" x14ac:dyDescent="0.4">
      <c r="A102" s="3">
        <v>100</v>
      </c>
      <c r="B102" s="3" t="str">
        <f>"陈雅"</f>
        <v>陈雅</v>
      </c>
      <c r="C102" s="3" t="str">
        <f>"女"</f>
        <v>女</v>
      </c>
      <c r="D102" s="4" t="s">
        <v>104</v>
      </c>
      <c r="E102" s="3"/>
    </row>
    <row r="103" spans="1:5" ht="25.9" customHeight="1" x14ac:dyDescent="0.4">
      <c r="A103" s="3">
        <v>101</v>
      </c>
      <c r="B103" s="3" t="str">
        <f>"陈亚弟"</f>
        <v>陈亚弟</v>
      </c>
      <c r="C103" s="3" t="str">
        <f>"男"</f>
        <v>男</v>
      </c>
      <c r="D103" s="4" t="s">
        <v>105</v>
      </c>
      <c r="E103" s="3"/>
    </row>
    <row r="104" spans="1:5" ht="25.9" customHeight="1" x14ac:dyDescent="0.4">
      <c r="A104" s="3">
        <v>102</v>
      </c>
      <c r="B104" s="3" t="str">
        <f>"陈岩"</f>
        <v>陈岩</v>
      </c>
      <c r="C104" s="3" t="str">
        <f>"男"</f>
        <v>男</v>
      </c>
      <c r="D104" s="4" t="s">
        <v>106</v>
      </c>
      <c r="E104" s="3"/>
    </row>
    <row r="105" spans="1:5" ht="25.9" customHeight="1" x14ac:dyDescent="0.4">
      <c r="A105" s="3">
        <v>103</v>
      </c>
      <c r="B105" s="3" t="str">
        <f>"陈艳程"</f>
        <v>陈艳程</v>
      </c>
      <c r="C105" s="3" t="str">
        <f>"女"</f>
        <v>女</v>
      </c>
      <c r="D105" s="4" t="s">
        <v>107</v>
      </c>
      <c r="E105" s="3"/>
    </row>
    <row r="106" spans="1:5" ht="25.9" customHeight="1" x14ac:dyDescent="0.4">
      <c r="A106" s="3">
        <v>104</v>
      </c>
      <c r="B106" s="3" t="str">
        <f>"陈以胜"</f>
        <v>陈以胜</v>
      </c>
      <c r="C106" s="3" t="str">
        <f>"男"</f>
        <v>男</v>
      </c>
      <c r="D106" s="4" t="s">
        <v>108</v>
      </c>
      <c r="E106" s="3"/>
    </row>
    <row r="107" spans="1:5" ht="25.9" customHeight="1" x14ac:dyDescent="0.4">
      <c r="A107" s="3">
        <v>105</v>
      </c>
      <c r="B107" s="3" t="str">
        <f>"陈义明"</f>
        <v>陈义明</v>
      </c>
      <c r="C107" s="3" t="str">
        <f>"男"</f>
        <v>男</v>
      </c>
      <c r="D107" s="4" t="s">
        <v>109</v>
      </c>
      <c r="E107" s="3"/>
    </row>
    <row r="108" spans="1:5" ht="25.9" customHeight="1" x14ac:dyDescent="0.4">
      <c r="A108" s="3">
        <v>106</v>
      </c>
      <c r="B108" s="3" t="str">
        <f>"陈应恺"</f>
        <v>陈应恺</v>
      </c>
      <c r="C108" s="3" t="str">
        <f>"男"</f>
        <v>男</v>
      </c>
      <c r="D108" s="4" t="s">
        <v>110</v>
      </c>
      <c r="E108" s="3"/>
    </row>
    <row r="109" spans="1:5" ht="25.9" customHeight="1" x14ac:dyDescent="0.4">
      <c r="A109" s="3">
        <v>107</v>
      </c>
      <c r="B109" s="3" t="str">
        <f>"陈英"</f>
        <v>陈英</v>
      </c>
      <c r="C109" s="3" t="str">
        <f>"女"</f>
        <v>女</v>
      </c>
      <c r="D109" s="4" t="s">
        <v>111</v>
      </c>
      <c r="E109" s="3"/>
    </row>
    <row r="110" spans="1:5" ht="25.9" customHeight="1" x14ac:dyDescent="0.4">
      <c r="A110" s="3">
        <v>108</v>
      </c>
      <c r="B110" s="3" t="str">
        <f>"陈友顺"</f>
        <v>陈友顺</v>
      </c>
      <c r="C110" s="3" t="str">
        <f>"男"</f>
        <v>男</v>
      </c>
      <c r="D110" s="4" t="s">
        <v>112</v>
      </c>
      <c r="E110" s="3"/>
    </row>
    <row r="111" spans="1:5" ht="25.9" customHeight="1" x14ac:dyDescent="0.4">
      <c r="A111" s="3">
        <v>109</v>
      </c>
      <c r="B111" s="3" t="str">
        <f>"陈有和"</f>
        <v>陈有和</v>
      </c>
      <c r="C111" s="3" t="str">
        <f>"女"</f>
        <v>女</v>
      </c>
      <c r="D111" s="4" t="s">
        <v>113</v>
      </c>
      <c r="E111" s="3"/>
    </row>
    <row r="112" spans="1:5" ht="25.9" customHeight="1" x14ac:dyDescent="0.4">
      <c r="A112" s="3">
        <v>110</v>
      </c>
      <c r="B112" s="3" t="str">
        <f>"陈玉珊"</f>
        <v>陈玉珊</v>
      </c>
      <c r="C112" s="3" t="str">
        <f>"女"</f>
        <v>女</v>
      </c>
      <c r="D112" s="4" t="s">
        <v>114</v>
      </c>
      <c r="E112" s="3"/>
    </row>
    <row r="113" spans="1:5" ht="25.9" customHeight="1" x14ac:dyDescent="0.4">
      <c r="A113" s="3">
        <v>111</v>
      </c>
      <c r="B113" s="3" t="str">
        <f>"陈玉婷"</f>
        <v>陈玉婷</v>
      </c>
      <c r="C113" s="3" t="str">
        <f>"女"</f>
        <v>女</v>
      </c>
      <c r="D113" s="4" t="s">
        <v>115</v>
      </c>
      <c r="E113" s="3"/>
    </row>
    <row r="114" spans="1:5" ht="25.9" customHeight="1" x14ac:dyDescent="0.4">
      <c r="A114" s="3">
        <v>112</v>
      </c>
      <c r="B114" s="3" t="str">
        <f>"陈钰莹"</f>
        <v>陈钰莹</v>
      </c>
      <c r="C114" s="3" t="str">
        <f>"女"</f>
        <v>女</v>
      </c>
      <c r="D114" s="4" t="s">
        <v>116</v>
      </c>
      <c r="E114" s="3"/>
    </row>
    <row r="115" spans="1:5" ht="25.9" customHeight="1" x14ac:dyDescent="0.4">
      <c r="A115" s="3">
        <v>113</v>
      </c>
      <c r="B115" s="3" t="str">
        <f>"陈远行"</f>
        <v>陈远行</v>
      </c>
      <c r="C115" s="3" t="str">
        <f>"女"</f>
        <v>女</v>
      </c>
      <c r="D115" s="4" t="s">
        <v>117</v>
      </c>
      <c r="E115" s="3"/>
    </row>
    <row r="116" spans="1:5" ht="25.9" customHeight="1" x14ac:dyDescent="0.4">
      <c r="A116" s="3">
        <v>114</v>
      </c>
      <c r="B116" s="3" t="str">
        <f>"陈媛媛"</f>
        <v>陈媛媛</v>
      </c>
      <c r="C116" s="3" t="str">
        <f>"女"</f>
        <v>女</v>
      </c>
      <c r="D116" s="4" t="s">
        <v>118</v>
      </c>
      <c r="E116" s="3"/>
    </row>
    <row r="117" spans="1:5" ht="25.9" customHeight="1" x14ac:dyDescent="0.4">
      <c r="A117" s="3">
        <v>115</v>
      </c>
      <c r="B117" s="3" t="str">
        <f>"陈月娜"</f>
        <v>陈月娜</v>
      </c>
      <c r="C117" s="3" t="str">
        <f>"女"</f>
        <v>女</v>
      </c>
      <c r="D117" s="4" t="s">
        <v>119</v>
      </c>
      <c r="E117" s="3"/>
    </row>
    <row r="118" spans="1:5" ht="25.9" customHeight="1" x14ac:dyDescent="0.4">
      <c r="A118" s="3">
        <v>116</v>
      </c>
      <c r="B118" s="3" t="str">
        <f>"陈泽峰"</f>
        <v>陈泽峰</v>
      </c>
      <c r="C118" s="3" t="str">
        <f>"男"</f>
        <v>男</v>
      </c>
      <c r="D118" s="4" t="s">
        <v>120</v>
      </c>
      <c r="E118" s="3"/>
    </row>
    <row r="119" spans="1:5" ht="25.9" customHeight="1" x14ac:dyDescent="0.4">
      <c r="A119" s="3">
        <v>117</v>
      </c>
      <c r="B119" s="3" t="str">
        <f>"陈照康"</f>
        <v>陈照康</v>
      </c>
      <c r="C119" s="3" t="str">
        <f>"男"</f>
        <v>男</v>
      </c>
      <c r="D119" s="4" t="s">
        <v>121</v>
      </c>
      <c r="E119" s="3"/>
    </row>
    <row r="120" spans="1:5" ht="25.9" customHeight="1" x14ac:dyDescent="0.4">
      <c r="A120" s="3">
        <v>118</v>
      </c>
      <c r="B120" s="3" t="str">
        <f>"陈祯"</f>
        <v>陈祯</v>
      </c>
      <c r="C120" s="3" t="str">
        <f>"女"</f>
        <v>女</v>
      </c>
      <c r="D120" s="4" t="s">
        <v>122</v>
      </c>
      <c r="E120" s="3"/>
    </row>
    <row r="121" spans="1:5" ht="25.9" customHeight="1" x14ac:dyDescent="0.4">
      <c r="A121" s="3">
        <v>119</v>
      </c>
      <c r="B121" s="3" t="str">
        <f>"陈振娇"</f>
        <v>陈振娇</v>
      </c>
      <c r="C121" s="3" t="str">
        <f>"女"</f>
        <v>女</v>
      </c>
      <c r="D121" s="4" t="s">
        <v>123</v>
      </c>
      <c r="E121" s="3"/>
    </row>
    <row r="122" spans="1:5" ht="25.9" customHeight="1" x14ac:dyDescent="0.4">
      <c r="A122" s="3">
        <v>120</v>
      </c>
      <c r="B122" s="3" t="str">
        <f>"陈至佳"</f>
        <v>陈至佳</v>
      </c>
      <c r="C122" s="3" t="str">
        <f>"女"</f>
        <v>女</v>
      </c>
      <c r="D122" s="4" t="s">
        <v>124</v>
      </c>
      <c r="E122" s="3"/>
    </row>
    <row r="123" spans="1:5" ht="25.9" customHeight="1" x14ac:dyDescent="0.4">
      <c r="A123" s="3">
        <v>121</v>
      </c>
      <c r="B123" s="3" t="str">
        <f>"陈中明"</f>
        <v>陈中明</v>
      </c>
      <c r="C123" s="3" t="str">
        <f>"男"</f>
        <v>男</v>
      </c>
      <c r="D123" s="4" t="s">
        <v>125</v>
      </c>
      <c r="E123" s="3"/>
    </row>
    <row r="124" spans="1:5" ht="25.9" customHeight="1" x14ac:dyDescent="0.4">
      <c r="A124" s="3">
        <v>122</v>
      </c>
      <c r="B124" s="3" t="str">
        <f>"陈洲涛"</f>
        <v>陈洲涛</v>
      </c>
      <c r="C124" s="3" t="str">
        <f>"男"</f>
        <v>男</v>
      </c>
      <c r="D124" s="4" t="s">
        <v>126</v>
      </c>
      <c r="E124" s="3"/>
    </row>
    <row r="125" spans="1:5" ht="25.9" customHeight="1" x14ac:dyDescent="0.4">
      <c r="A125" s="3">
        <v>123</v>
      </c>
      <c r="B125" s="3" t="str">
        <f>"陈子漪"</f>
        <v>陈子漪</v>
      </c>
      <c r="C125" s="3" t="str">
        <f>"女"</f>
        <v>女</v>
      </c>
      <c r="D125" s="4" t="s">
        <v>127</v>
      </c>
      <c r="E125" s="3"/>
    </row>
    <row r="126" spans="1:5" ht="25.9" customHeight="1" x14ac:dyDescent="0.4">
      <c r="A126" s="3">
        <v>124</v>
      </c>
      <c r="B126" s="3" t="str">
        <f>"陈作真"</f>
        <v>陈作真</v>
      </c>
      <c r="C126" s="3" t="str">
        <f>"女"</f>
        <v>女</v>
      </c>
      <c r="D126" s="4" t="s">
        <v>128</v>
      </c>
      <c r="E126" s="3"/>
    </row>
    <row r="127" spans="1:5" ht="25.9" customHeight="1" x14ac:dyDescent="0.4">
      <c r="A127" s="3">
        <v>125</v>
      </c>
      <c r="B127" s="3" t="str">
        <f>"成如萍"</f>
        <v>成如萍</v>
      </c>
      <c r="C127" s="3" t="str">
        <f>"女"</f>
        <v>女</v>
      </c>
      <c r="D127" s="4" t="s">
        <v>129</v>
      </c>
      <c r="E127" s="3"/>
    </row>
    <row r="128" spans="1:5" ht="25.9" customHeight="1" x14ac:dyDescent="0.4">
      <c r="A128" s="3">
        <v>126</v>
      </c>
      <c r="B128" s="3" t="str">
        <f>"程巧妹"</f>
        <v>程巧妹</v>
      </c>
      <c r="C128" s="3" t="str">
        <f>"女"</f>
        <v>女</v>
      </c>
      <c r="D128" s="4" t="s">
        <v>130</v>
      </c>
      <c r="E128" s="3"/>
    </row>
    <row r="129" spans="1:5" ht="25.9" customHeight="1" x14ac:dyDescent="0.4">
      <c r="A129" s="3">
        <v>127</v>
      </c>
      <c r="B129" s="3" t="str">
        <f>"丑佳潞"</f>
        <v>丑佳潞</v>
      </c>
      <c r="C129" s="3" t="str">
        <f>"男"</f>
        <v>男</v>
      </c>
      <c r="D129" s="4" t="s">
        <v>131</v>
      </c>
      <c r="E129" s="3"/>
    </row>
    <row r="130" spans="1:5" ht="25.9" customHeight="1" x14ac:dyDescent="0.4">
      <c r="A130" s="3">
        <v>128</v>
      </c>
      <c r="B130" s="3" t="str">
        <f>"崔藉元"</f>
        <v>崔藉元</v>
      </c>
      <c r="C130" s="3" t="str">
        <f>"女"</f>
        <v>女</v>
      </c>
      <c r="D130" s="4" t="s">
        <v>132</v>
      </c>
      <c r="E130" s="3"/>
    </row>
    <row r="131" spans="1:5" ht="25.9" customHeight="1" x14ac:dyDescent="0.4">
      <c r="A131" s="3">
        <v>129</v>
      </c>
      <c r="B131" s="3" t="str">
        <f>"崔庭靖"</f>
        <v>崔庭靖</v>
      </c>
      <c r="C131" s="3" t="str">
        <f>"女"</f>
        <v>女</v>
      </c>
      <c r="D131" s="4" t="s">
        <v>133</v>
      </c>
      <c r="E131" s="3"/>
    </row>
    <row r="132" spans="1:5" ht="25.9" customHeight="1" x14ac:dyDescent="0.4">
      <c r="A132" s="3">
        <v>130</v>
      </c>
      <c r="B132" s="3" t="str">
        <f>"崔烨钊"</f>
        <v>崔烨钊</v>
      </c>
      <c r="C132" s="3" t="str">
        <f>"男"</f>
        <v>男</v>
      </c>
      <c r="D132" s="4" t="s">
        <v>134</v>
      </c>
      <c r="E132" s="3"/>
    </row>
    <row r="133" spans="1:5" ht="25.9" customHeight="1" x14ac:dyDescent="0.4">
      <c r="A133" s="3">
        <v>131</v>
      </c>
      <c r="B133" s="3" t="str">
        <f>"戴家惠"</f>
        <v>戴家惠</v>
      </c>
      <c r="C133" s="3" t="str">
        <f>"女"</f>
        <v>女</v>
      </c>
      <c r="D133" s="4" t="s">
        <v>135</v>
      </c>
      <c r="E133" s="3"/>
    </row>
    <row r="134" spans="1:5" ht="25.9" customHeight="1" x14ac:dyDescent="0.4">
      <c r="A134" s="3">
        <v>132</v>
      </c>
      <c r="B134" s="3" t="str">
        <f>"戴群"</f>
        <v>戴群</v>
      </c>
      <c r="C134" s="3" t="str">
        <f>"男"</f>
        <v>男</v>
      </c>
      <c r="D134" s="4" t="s">
        <v>136</v>
      </c>
      <c r="E134" s="3"/>
    </row>
    <row r="135" spans="1:5" ht="25.9" customHeight="1" x14ac:dyDescent="0.4">
      <c r="A135" s="3">
        <v>133</v>
      </c>
      <c r="B135" s="3" t="str">
        <f>"单丹冬"</f>
        <v>单丹冬</v>
      </c>
      <c r="C135" s="3" t="str">
        <f>"男"</f>
        <v>男</v>
      </c>
      <c r="D135" s="4" t="s">
        <v>137</v>
      </c>
      <c r="E135" s="3"/>
    </row>
    <row r="136" spans="1:5" ht="25.9" customHeight="1" x14ac:dyDescent="0.4">
      <c r="A136" s="3">
        <v>134</v>
      </c>
      <c r="B136" s="3" t="str">
        <f>"单思淇"</f>
        <v>单思淇</v>
      </c>
      <c r="C136" s="3" t="str">
        <f>"男"</f>
        <v>男</v>
      </c>
      <c r="D136" s="4" t="s">
        <v>138</v>
      </c>
      <c r="E136" s="3"/>
    </row>
    <row r="137" spans="1:5" ht="25.9" customHeight="1" x14ac:dyDescent="0.4">
      <c r="A137" s="3">
        <v>135</v>
      </c>
      <c r="B137" s="3" t="str">
        <f>"邓晨曦"</f>
        <v>邓晨曦</v>
      </c>
      <c r="C137" s="3" t="str">
        <f>"男"</f>
        <v>男</v>
      </c>
      <c r="D137" s="4" t="s">
        <v>6</v>
      </c>
      <c r="E137" s="3"/>
    </row>
    <row r="138" spans="1:5" ht="25.9" customHeight="1" x14ac:dyDescent="0.4">
      <c r="A138" s="3">
        <v>136</v>
      </c>
      <c r="B138" s="3" t="str">
        <f>"邓海燕"</f>
        <v>邓海燕</v>
      </c>
      <c r="C138" s="3" t="str">
        <f>"女"</f>
        <v>女</v>
      </c>
      <c r="D138" s="4" t="s">
        <v>139</v>
      </c>
      <c r="E138" s="3"/>
    </row>
    <row r="139" spans="1:5" ht="25.9" customHeight="1" x14ac:dyDescent="0.4">
      <c r="A139" s="3">
        <v>137</v>
      </c>
      <c r="B139" s="3" t="str">
        <f>"邓航杰"</f>
        <v>邓航杰</v>
      </c>
      <c r="C139" s="3" t="str">
        <f>"男"</f>
        <v>男</v>
      </c>
      <c r="D139" s="4" t="s">
        <v>140</v>
      </c>
      <c r="E139" s="3"/>
    </row>
    <row r="140" spans="1:5" ht="25.9" customHeight="1" x14ac:dyDescent="0.4">
      <c r="A140" s="3">
        <v>138</v>
      </c>
      <c r="B140" s="3" t="str">
        <f>"邓欢欢"</f>
        <v>邓欢欢</v>
      </c>
      <c r="C140" s="3" t="str">
        <f>"女"</f>
        <v>女</v>
      </c>
      <c r="D140" s="4" t="s">
        <v>141</v>
      </c>
      <c r="E140" s="3"/>
    </row>
    <row r="141" spans="1:5" ht="25.9" customHeight="1" x14ac:dyDescent="0.4">
      <c r="A141" s="3">
        <v>139</v>
      </c>
      <c r="B141" s="3" t="str">
        <f>"邓惠婷"</f>
        <v>邓惠婷</v>
      </c>
      <c r="C141" s="3" t="str">
        <f>"女"</f>
        <v>女</v>
      </c>
      <c r="D141" s="4" t="s">
        <v>142</v>
      </c>
      <c r="E141" s="3"/>
    </row>
    <row r="142" spans="1:5" ht="25.9" customHeight="1" x14ac:dyDescent="0.4">
      <c r="A142" s="3">
        <v>140</v>
      </c>
      <c r="B142" s="3" t="str">
        <f>"邓娇"</f>
        <v>邓娇</v>
      </c>
      <c r="C142" s="3" t="str">
        <f>"女"</f>
        <v>女</v>
      </c>
      <c r="D142" s="4" t="s">
        <v>143</v>
      </c>
      <c r="E142" s="3"/>
    </row>
    <row r="143" spans="1:5" ht="25.9" customHeight="1" x14ac:dyDescent="0.4">
      <c r="A143" s="3">
        <v>141</v>
      </c>
      <c r="B143" s="3" t="str">
        <f>"邓娟秀"</f>
        <v>邓娟秀</v>
      </c>
      <c r="C143" s="3" t="str">
        <f>"女"</f>
        <v>女</v>
      </c>
      <c r="D143" s="4" t="s">
        <v>144</v>
      </c>
      <c r="E143" s="3"/>
    </row>
    <row r="144" spans="1:5" ht="25.9" customHeight="1" x14ac:dyDescent="0.4">
      <c r="A144" s="3">
        <v>142</v>
      </c>
      <c r="B144" s="3" t="str">
        <f>"董艾玛"</f>
        <v>董艾玛</v>
      </c>
      <c r="C144" s="3" t="str">
        <f>"女"</f>
        <v>女</v>
      </c>
      <c r="D144" s="4" t="s">
        <v>145</v>
      </c>
      <c r="E144" s="3"/>
    </row>
    <row r="145" spans="1:5" ht="25.9" customHeight="1" x14ac:dyDescent="0.4">
      <c r="A145" s="3">
        <v>143</v>
      </c>
      <c r="B145" s="3" t="str">
        <f>"董德群"</f>
        <v>董德群</v>
      </c>
      <c r="C145" s="3" t="str">
        <f>"女"</f>
        <v>女</v>
      </c>
      <c r="D145" s="4" t="s">
        <v>146</v>
      </c>
      <c r="E145" s="3"/>
    </row>
    <row r="146" spans="1:5" ht="25.9" customHeight="1" x14ac:dyDescent="0.4">
      <c r="A146" s="3">
        <v>144</v>
      </c>
      <c r="B146" s="3" t="str">
        <f>"董恩禹"</f>
        <v>董恩禹</v>
      </c>
      <c r="C146" s="3" t="str">
        <f>"女"</f>
        <v>女</v>
      </c>
      <c r="D146" s="4" t="s">
        <v>147</v>
      </c>
      <c r="E146" s="3"/>
    </row>
    <row r="147" spans="1:5" ht="25.9" customHeight="1" x14ac:dyDescent="0.4">
      <c r="A147" s="3">
        <v>145</v>
      </c>
      <c r="B147" s="3" t="str">
        <f>"董娟"</f>
        <v>董娟</v>
      </c>
      <c r="C147" s="3" t="str">
        <f>"女"</f>
        <v>女</v>
      </c>
      <c r="D147" s="4" t="s">
        <v>148</v>
      </c>
      <c r="E147" s="3"/>
    </row>
    <row r="148" spans="1:5" ht="25.9" customHeight="1" x14ac:dyDescent="0.4">
      <c r="A148" s="3">
        <v>146</v>
      </c>
      <c r="B148" s="3" t="str">
        <f>"董思拉"</f>
        <v>董思拉</v>
      </c>
      <c r="C148" s="3" t="str">
        <f>"女"</f>
        <v>女</v>
      </c>
      <c r="D148" s="4" t="s">
        <v>149</v>
      </c>
      <c r="E148" s="3"/>
    </row>
    <row r="149" spans="1:5" ht="25.9" customHeight="1" x14ac:dyDescent="0.4">
      <c r="A149" s="3">
        <v>147</v>
      </c>
      <c r="B149" s="3" t="str">
        <f>"董天梅"</f>
        <v>董天梅</v>
      </c>
      <c r="C149" s="3" t="str">
        <f>"女"</f>
        <v>女</v>
      </c>
      <c r="D149" s="4" t="s">
        <v>150</v>
      </c>
      <c r="E149" s="3"/>
    </row>
    <row r="150" spans="1:5" ht="25.9" customHeight="1" x14ac:dyDescent="0.4">
      <c r="A150" s="3">
        <v>148</v>
      </c>
      <c r="B150" s="3" t="str">
        <f>"董薇薇"</f>
        <v>董薇薇</v>
      </c>
      <c r="C150" s="3" t="str">
        <f>"女"</f>
        <v>女</v>
      </c>
      <c r="D150" s="4" t="s">
        <v>151</v>
      </c>
      <c r="E150" s="3"/>
    </row>
    <row r="151" spans="1:5" ht="25.9" customHeight="1" x14ac:dyDescent="0.4">
      <c r="A151" s="3">
        <v>149</v>
      </c>
      <c r="B151" s="3" t="str">
        <f>"董杏"</f>
        <v>董杏</v>
      </c>
      <c r="C151" s="3" t="str">
        <f>"女"</f>
        <v>女</v>
      </c>
      <c r="D151" s="4" t="s">
        <v>152</v>
      </c>
      <c r="E151" s="3"/>
    </row>
    <row r="152" spans="1:5" ht="25.9" customHeight="1" x14ac:dyDescent="0.4">
      <c r="A152" s="3">
        <v>150</v>
      </c>
      <c r="B152" s="3" t="str">
        <f>"董艳娇"</f>
        <v>董艳娇</v>
      </c>
      <c r="C152" s="3" t="str">
        <f>"女"</f>
        <v>女</v>
      </c>
      <c r="D152" s="4" t="s">
        <v>153</v>
      </c>
      <c r="E152" s="3"/>
    </row>
    <row r="153" spans="1:5" ht="25.9" customHeight="1" x14ac:dyDescent="0.4">
      <c r="A153" s="3">
        <v>151</v>
      </c>
      <c r="B153" s="3" t="str">
        <f>"董雁成"</f>
        <v>董雁成</v>
      </c>
      <c r="C153" s="3" t="str">
        <f>"女"</f>
        <v>女</v>
      </c>
      <c r="D153" s="4" t="s">
        <v>154</v>
      </c>
      <c r="E153" s="3"/>
    </row>
    <row r="154" spans="1:5" ht="25.9" customHeight="1" x14ac:dyDescent="0.4">
      <c r="A154" s="3">
        <v>152</v>
      </c>
      <c r="B154" s="3" t="str">
        <f>"董以娇 "</f>
        <v xml:space="preserve">董以娇 </v>
      </c>
      <c r="C154" s="3" t="str">
        <f>"女"</f>
        <v>女</v>
      </c>
      <c r="D154" s="4" t="s">
        <v>155</v>
      </c>
      <c r="E154" s="3"/>
    </row>
    <row r="155" spans="1:5" ht="25.9" customHeight="1" x14ac:dyDescent="0.4">
      <c r="A155" s="3">
        <v>153</v>
      </c>
      <c r="B155" s="3" t="str">
        <f>"董雨航"</f>
        <v>董雨航</v>
      </c>
      <c r="C155" s="3" t="str">
        <f>"女"</f>
        <v>女</v>
      </c>
      <c r="D155" s="4" t="s">
        <v>156</v>
      </c>
      <c r="E155" s="3"/>
    </row>
    <row r="156" spans="1:5" ht="25.9" customHeight="1" x14ac:dyDescent="0.4">
      <c r="A156" s="3">
        <v>154</v>
      </c>
      <c r="B156" s="3" t="str">
        <f>"董志刚"</f>
        <v>董志刚</v>
      </c>
      <c r="C156" s="3" t="str">
        <f>"男"</f>
        <v>男</v>
      </c>
      <c r="D156" s="4" t="s">
        <v>157</v>
      </c>
      <c r="E156" s="3"/>
    </row>
    <row r="157" spans="1:5" ht="25.9" customHeight="1" x14ac:dyDescent="0.4">
      <c r="A157" s="3">
        <v>155</v>
      </c>
      <c r="B157" s="3" t="str">
        <f>"董梓鑫"</f>
        <v>董梓鑫</v>
      </c>
      <c r="C157" s="3" t="str">
        <f>"女"</f>
        <v>女</v>
      </c>
      <c r="D157" s="4" t="s">
        <v>158</v>
      </c>
      <c r="E157" s="3"/>
    </row>
    <row r="158" spans="1:5" ht="25.9" customHeight="1" x14ac:dyDescent="0.4">
      <c r="A158" s="3">
        <v>156</v>
      </c>
      <c r="B158" s="3" t="str">
        <f>"杜荣英"</f>
        <v>杜荣英</v>
      </c>
      <c r="C158" s="3" t="str">
        <f>"女"</f>
        <v>女</v>
      </c>
      <c r="D158" s="4" t="s">
        <v>159</v>
      </c>
      <c r="E158" s="3"/>
    </row>
    <row r="159" spans="1:5" ht="25.9" customHeight="1" x14ac:dyDescent="0.4">
      <c r="A159" s="3">
        <v>157</v>
      </c>
      <c r="B159" s="3" t="str">
        <f>"杜卓宏"</f>
        <v>杜卓宏</v>
      </c>
      <c r="C159" s="3" t="str">
        <f>"男"</f>
        <v>男</v>
      </c>
      <c r="D159" s="4" t="s">
        <v>160</v>
      </c>
      <c r="E159" s="3"/>
    </row>
    <row r="160" spans="1:5" ht="25.9" customHeight="1" x14ac:dyDescent="0.4">
      <c r="A160" s="3">
        <v>158</v>
      </c>
      <c r="B160" s="3" t="str">
        <f>"樊瑞东"</f>
        <v>樊瑞东</v>
      </c>
      <c r="C160" s="3" t="str">
        <f>"男"</f>
        <v>男</v>
      </c>
      <c r="D160" s="4" t="s">
        <v>161</v>
      </c>
      <c r="E160" s="3"/>
    </row>
    <row r="161" spans="1:5" ht="25.9" customHeight="1" x14ac:dyDescent="0.4">
      <c r="A161" s="3">
        <v>159</v>
      </c>
      <c r="B161" s="3" t="str">
        <f>"范君贤"</f>
        <v>范君贤</v>
      </c>
      <c r="C161" s="3" t="str">
        <f>"男"</f>
        <v>男</v>
      </c>
      <c r="D161" s="4" t="s">
        <v>162</v>
      </c>
      <c r="E161" s="3"/>
    </row>
    <row r="162" spans="1:5" ht="25.9" customHeight="1" x14ac:dyDescent="0.4">
      <c r="A162" s="3">
        <v>160</v>
      </c>
      <c r="B162" s="3" t="str">
        <f>"范宽靓"</f>
        <v>范宽靓</v>
      </c>
      <c r="C162" s="3" t="str">
        <f>"女"</f>
        <v>女</v>
      </c>
      <c r="D162" s="4" t="s">
        <v>163</v>
      </c>
      <c r="E162" s="3"/>
    </row>
    <row r="163" spans="1:5" ht="25.9" customHeight="1" x14ac:dyDescent="0.4">
      <c r="A163" s="3">
        <v>161</v>
      </c>
      <c r="B163" s="3" t="str">
        <f>"范颜"</f>
        <v>范颜</v>
      </c>
      <c r="C163" s="3" t="str">
        <f>"女"</f>
        <v>女</v>
      </c>
      <c r="D163" s="4" t="s">
        <v>164</v>
      </c>
      <c r="E163" s="3"/>
    </row>
    <row r="164" spans="1:5" ht="25.9" customHeight="1" x14ac:dyDescent="0.4">
      <c r="A164" s="3">
        <v>162</v>
      </c>
      <c r="B164" s="3" t="str">
        <f>"范玉蝶"</f>
        <v>范玉蝶</v>
      </c>
      <c r="C164" s="3" t="str">
        <f>"女"</f>
        <v>女</v>
      </c>
      <c r="D164" s="4" t="s">
        <v>165</v>
      </c>
      <c r="E164" s="3"/>
    </row>
    <row r="165" spans="1:5" ht="25.9" customHeight="1" x14ac:dyDescent="0.4">
      <c r="A165" s="3">
        <v>163</v>
      </c>
      <c r="B165" s="3" t="str">
        <f>"范再卿"</f>
        <v>范再卿</v>
      </c>
      <c r="C165" s="3" t="str">
        <f>"男"</f>
        <v>男</v>
      </c>
      <c r="D165" s="4" t="s">
        <v>166</v>
      </c>
      <c r="E165" s="3"/>
    </row>
    <row r="166" spans="1:5" ht="25.9" customHeight="1" x14ac:dyDescent="0.4">
      <c r="A166" s="3">
        <v>164</v>
      </c>
      <c r="B166" s="3" t="str">
        <f>"方爱诗"</f>
        <v>方爱诗</v>
      </c>
      <c r="C166" s="3" t="str">
        <f>"女"</f>
        <v>女</v>
      </c>
      <c r="D166" s="4" t="s">
        <v>167</v>
      </c>
      <c r="E166" s="3"/>
    </row>
    <row r="167" spans="1:5" ht="25.9" customHeight="1" x14ac:dyDescent="0.4">
      <c r="A167" s="3">
        <v>165</v>
      </c>
      <c r="B167" s="3" t="str">
        <f>"方培敏"</f>
        <v>方培敏</v>
      </c>
      <c r="C167" s="3" t="str">
        <f>"女"</f>
        <v>女</v>
      </c>
      <c r="D167" s="4" t="s">
        <v>168</v>
      </c>
      <c r="E167" s="3"/>
    </row>
    <row r="168" spans="1:5" ht="25.9" customHeight="1" x14ac:dyDescent="0.4">
      <c r="A168" s="3">
        <v>166</v>
      </c>
      <c r="B168" s="3" t="str">
        <f>"方小丽"</f>
        <v>方小丽</v>
      </c>
      <c r="C168" s="3" t="str">
        <f>"女"</f>
        <v>女</v>
      </c>
      <c r="D168" s="4" t="s">
        <v>169</v>
      </c>
      <c r="E168" s="3"/>
    </row>
    <row r="169" spans="1:5" ht="25.9" customHeight="1" x14ac:dyDescent="0.4">
      <c r="A169" s="3">
        <v>167</v>
      </c>
      <c r="B169" s="3" t="str">
        <f>"方知朔"</f>
        <v>方知朔</v>
      </c>
      <c r="C169" s="3" t="str">
        <f>"男"</f>
        <v>男</v>
      </c>
      <c r="D169" s="4" t="s">
        <v>170</v>
      </c>
      <c r="E169" s="3"/>
    </row>
    <row r="170" spans="1:5" ht="25.9" customHeight="1" x14ac:dyDescent="0.4">
      <c r="A170" s="3">
        <v>168</v>
      </c>
      <c r="B170" s="3" t="str">
        <f>"冯崇醒"</f>
        <v>冯崇醒</v>
      </c>
      <c r="C170" s="3" t="str">
        <f>"男"</f>
        <v>男</v>
      </c>
      <c r="D170" s="4" t="s">
        <v>171</v>
      </c>
      <c r="E170" s="3"/>
    </row>
    <row r="171" spans="1:5" ht="25.9" customHeight="1" x14ac:dyDescent="0.4">
      <c r="A171" s="3">
        <v>169</v>
      </c>
      <c r="B171" s="3" t="str">
        <f>"冯冠雄"</f>
        <v>冯冠雄</v>
      </c>
      <c r="C171" s="3" t="str">
        <f>"男"</f>
        <v>男</v>
      </c>
      <c r="D171" s="4" t="s">
        <v>172</v>
      </c>
      <c r="E171" s="3"/>
    </row>
    <row r="172" spans="1:5" ht="25.9" customHeight="1" x14ac:dyDescent="0.4">
      <c r="A172" s="3">
        <v>170</v>
      </c>
      <c r="B172" s="3" t="str">
        <f>"冯海燕"</f>
        <v>冯海燕</v>
      </c>
      <c r="C172" s="3" t="str">
        <f>"女"</f>
        <v>女</v>
      </c>
      <c r="D172" s="4" t="s">
        <v>173</v>
      </c>
      <c r="E172" s="3"/>
    </row>
    <row r="173" spans="1:5" ht="25.9" customHeight="1" x14ac:dyDescent="0.4">
      <c r="A173" s="3">
        <v>171</v>
      </c>
      <c r="B173" s="3" t="str">
        <f>"冯浩乘"</f>
        <v>冯浩乘</v>
      </c>
      <c r="C173" s="3" t="str">
        <f>"男"</f>
        <v>男</v>
      </c>
      <c r="D173" s="4" t="s">
        <v>174</v>
      </c>
      <c r="E173" s="3"/>
    </row>
    <row r="174" spans="1:5" ht="25.9" customHeight="1" x14ac:dyDescent="0.4">
      <c r="A174" s="3">
        <v>172</v>
      </c>
      <c r="B174" s="3" t="str">
        <f>"冯经宇"</f>
        <v>冯经宇</v>
      </c>
      <c r="C174" s="3" t="str">
        <f>"男"</f>
        <v>男</v>
      </c>
      <c r="D174" s="4" t="s">
        <v>175</v>
      </c>
      <c r="E174" s="3"/>
    </row>
    <row r="175" spans="1:5" ht="25.9" customHeight="1" x14ac:dyDescent="0.4">
      <c r="A175" s="3">
        <v>173</v>
      </c>
      <c r="B175" s="3" t="str">
        <f>"冯舒婷"</f>
        <v>冯舒婷</v>
      </c>
      <c r="C175" s="3" t="str">
        <f>"女"</f>
        <v>女</v>
      </c>
      <c r="D175" s="4" t="s">
        <v>176</v>
      </c>
      <c r="E175" s="3"/>
    </row>
    <row r="176" spans="1:5" ht="25.9" customHeight="1" x14ac:dyDescent="0.4">
      <c r="A176" s="3">
        <v>174</v>
      </c>
      <c r="B176" s="3" t="str">
        <f>"冯歆珂"</f>
        <v>冯歆珂</v>
      </c>
      <c r="C176" s="3" t="str">
        <f>"女"</f>
        <v>女</v>
      </c>
      <c r="D176" s="4" t="s">
        <v>177</v>
      </c>
      <c r="E176" s="3"/>
    </row>
    <row r="177" spans="1:5" ht="25.9" customHeight="1" x14ac:dyDescent="0.4">
      <c r="A177" s="3">
        <v>175</v>
      </c>
      <c r="B177" s="3" t="str">
        <f>"冯雪松"</f>
        <v>冯雪松</v>
      </c>
      <c r="C177" s="3" t="str">
        <f>"男"</f>
        <v>男</v>
      </c>
      <c r="D177" s="4" t="s">
        <v>178</v>
      </c>
      <c r="E177" s="3"/>
    </row>
    <row r="178" spans="1:5" ht="25.9" customHeight="1" x14ac:dyDescent="0.4">
      <c r="A178" s="3">
        <v>176</v>
      </c>
      <c r="B178" s="3" t="str">
        <f>"冯志明"</f>
        <v>冯志明</v>
      </c>
      <c r="C178" s="3" t="str">
        <f>"男"</f>
        <v>男</v>
      </c>
      <c r="D178" s="4" t="s">
        <v>179</v>
      </c>
      <c r="E178" s="3"/>
    </row>
    <row r="179" spans="1:5" ht="25.9" customHeight="1" x14ac:dyDescent="0.4">
      <c r="A179" s="3">
        <v>177</v>
      </c>
      <c r="B179" s="3" t="str">
        <f>"符策策"</f>
        <v>符策策</v>
      </c>
      <c r="C179" s="3" t="str">
        <f>"男"</f>
        <v>男</v>
      </c>
      <c r="D179" s="4" t="s">
        <v>180</v>
      </c>
      <c r="E179" s="3"/>
    </row>
    <row r="180" spans="1:5" ht="25.9" customHeight="1" x14ac:dyDescent="0.4">
      <c r="A180" s="3">
        <v>178</v>
      </c>
      <c r="B180" s="3" t="str">
        <f>"符策豪"</f>
        <v>符策豪</v>
      </c>
      <c r="C180" s="3" t="str">
        <f>"男"</f>
        <v>男</v>
      </c>
      <c r="D180" s="4" t="s">
        <v>181</v>
      </c>
      <c r="E180" s="3"/>
    </row>
    <row r="181" spans="1:5" ht="25.9" customHeight="1" x14ac:dyDescent="0.4">
      <c r="A181" s="3">
        <v>179</v>
      </c>
      <c r="B181" s="3" t="str">
        <f>"符策上"</f>
        <v>符策上</v>
      </c>
      <c r="C181" s="3" t="str">
        <f>"男"</f>
        <v>男</v>
      </c>
      <c r="D181" s="4" t="s">
        <v>182</v>
      </c>
      <c r="E181" s="3"/>
    </row>
    <row r="182" spans="1:5" ht="25.9" customHeight="1" x14ac:dyDescent="0.4">
      <c r="A182" s="3">
        <v>180</v>
      </c>
      <c r="B182" s="3" t="str">
        <f>"符策欣"</f>
        <v>符策欣</v>
      </c>
      <c r="C182" s="3" t="str">
        <f>"女"</f>
        <v>女</v>
      </c>
      <c r="D182" s="4" t="s">
        <v>183</v>
      </c>
      <c r="E182" s="3"/>
    </row>
    <row r="183" spans="1:5" ht="25.9" customHeight="1" x14ac:dyDescent="0.4">
      <c r="A183" s="3">
        <v>181</v>
      </c>
      <c r="B183" s="3" t="str">
        <f>"符婵"</f>
        <v>符婵</v>
      </c>
      <c r="C183" s="3" t="str">
        <f>"女"</f>
        <v>女</v>
      </c>
      <c r="D183" s="4" t="s">
        <v>184</v>
      </c>
      <c r="E183" s="3"/>
    </row>
    <row r="184" spans="1:5" ht="25.9" customHeight="1" x14ac:dyDescent="0.4">
      <c r="A184" s="3">
        <v>182</v>
      </c>
      <c r="B184" s="3" t="str">
        <f>"符朝色"</f>
        <v>符朝色</v>
      </c>
      <c r="C184" s="3" t="str">
        <f>"男"</f>
        <v>男</v>
      </c>
      <c r="D184" s="4" t="s">
        <v>185</v>
      </c>
      <c r="E184" s="3"/>
    </row>
    <row r="185" spans="1:5" ht="25.9" customHeight="1" x14ac:dyDescent="0.4">
      <c r="A185" s="3">
        <v>183</v>
      </c>
      <c r="B185" s="3" t="str">
        <f>"符德鹏"</f>
        <v>符德鹏</v>
      </c>
      <c r="C185" s="3" t="str">
        <f>"男"</f>
        <v>男</v>
      </c>
      <c r="D185" s="4" t="s">
        <v>186</v>
      </c>
      <c r="E185" s="3"/>
    </row>
    <row r="186" spans="1:5" ht="25.9" customHeight="1" x14ac:dyDescent="0.4">
      <c r="A186" s="3">
        <v>184</v>
      </c>
      <c r="B186" s="3" t="str">
        <f>"符东升"</f>
        <v>符东升</v>
      </c>
      <c r="C186" s="3" t="str">
        <f>"男"</f>
        <v>男</v>
      </c>
      <c r="D186" s="4" t="s">
        <v>187</v>
      </c>
      <c r="E186" s="3"/>
    </row>
    <row r="187" spans="1:5" ht="25.9" customHeight="1" x14ac:dyDescent="0.4">
      <c r="A187" s="3">
        <v>185</v>
      </c>
      <c r="B187" s="3" t="str">
        <f>"符方权"</f>
        <v>符方权</v>
      </c>
      <c r="C187" s="3" t="str">
        <f>"男"</f>
        <v>男</v>
      </c>
      <c r="D187" s="4" t="s">
        <v>188</v>
      </c>
      <c r="E187" s="3"/>
    </row>
    <row r="188" spans="1:5" ht="25.9" customHeight="1" x14ac:dyDescent="0.4">
      <c r="A188" s="3">
        <v>186</v>
      </c>
      <c r="B188" s="3" t="str">
        <f>"符芬"</f>
        <v>符芬</v>
      </c>
      <c r="C188" s="3" t="str">
        <f>"女"</f>
        <v>女</v>
      </c>
      <c r="D188" s="4" t="s">
        <v>189</v>
      </c>
      <c r="E188" s="3"/>
    </row>
    <row r="189" spans="1:5" ht="25.9" customHeight="1" x14ac:dyDescent="0.4">
      <c r="A189" s="3">
        <v>187</v>
      </c>
      <c r="B189" s="3" t="str">
        <f>"符海展"</f>
        <v>符海展</v>
      </c>
      <c r="C189" s="3" t="str">
        <f>"男"</f>
        <v>男</v>
      </c>
      <c r="D189" s="4" t="s">
        <v>190</v>
      </c>
      <c r="E189" s="3"/>
    </row>
    <row r="190" spans="1:5" ht="25.9" customHeight="1" x14ac:dyDescent="0.4">
      <c r="A190" s="3">
        <v>188</v>
      </c>
      <c r="B190" s="3" t="str">
        <f>"符豪"</f>
        <v>符豪</v>
      </c>
      <c r="C190" s="3" t="str">
        <f>"男"</f>
        <v>男</v>
      </c>
      <c r="D190" s="4" t="s">
        <v>191</v>
      </c>
      <c r="E190" s="3"/>
    </row>
    <row r="191" spans="1:5" ht="25.9" customHeight="1" x14ac:dyDescent="0.4">
      <c r="A191" s="3">
        <v>189</v>
      </c>
      <c r="B191" s="3" t="str">
        <f>"符红玉"</f>
        <v>符红玉</v>
      </c>
      <c r="C191" s="3" t="str">
        <f>"女"</f>
        <v>女</v>
      </c>
      <c r="D191" s="4" t="s">
        <v>192</v>
      </c>
      <c r="E191" s="3"/>
    </row>
    <row r="192" spans="1:5" ht="25.9" customHeight="1" x14ac:dyDescent="0.4">
      <c r="A192" s="3">
        <v>190</v>
      </c>
      <c r="B192" s="3" t="str">
        <f>"符基涛"</f>
        <v>符基涛</v>
      </c>
      <c r="C192" s="3" t="str">
        <f>"男"</f>
        <v>男</v>
      </c>
      <c r="D192" s="4" t="s">
        <v>193</v>
      </c>
      <c r="E192" s="3"/>
    </row>
    <row r="193" spans="1:5" ht="25.9" customHeight="1" x14ac:dyDescent="0.4">
      <c r="A193" s="3">
        <v>191</v>
      </c>
      <c r="B193" s="3" t="str">
        <f>"符江利"</f>
        <v>符江利</v>
      </c>
      <c r="C193" s="3" t="str">
        <f>"男"</f>
        <v>男</v>
      </c>
      <c r="D193" s="4" t="s">
        <v>194</v>
      </c>
      <c r="E193" s="3"/>
    </row>
    <row r="194" spans="1:5" ht="25.9" customHeight="1" x14ac:dyDescent="0.4">
      <c r="A194" s="3">
        <v>192</v>
      </c>
      <c r="B194" s="3" t="str">
        <f>"符金石"</f>
        <v>符金石</v>
      </c>
      <c r="C194" s="3" t="str">
        <f>"男"</f>
        <v>男</v>
      </c>
      <c r="D194" s="4" t="s">
        <v>195</v>
      </c>
      <c r="E194" s="3"/>
    </row>
    <row r="195" spans="1:5" ht="25.9" customHeight="1" x14ac:dyDescent="0.4">
      <c r="A195" s="3">
        <v>193</v>
      </c>
      <c r="B195" s="3" t="str">
        <f>"符丽琼"</f>
        <v>符丽琼</v>
      </c>
      <c r="C195" s="3" t="str">
        <f>"女"</f>
        <v>女</v>
      </c>
      <c r="D195" s="4" t="s">
        <v>196</v>
      </c>
      <c r="E195" s="3"/>
    </row>
    <row r="196" spans="1:5" ht="25.9" customHeight="1" x14ac:dyDescent="0.4">
      <c r="A196" s="3">
        <v>194</v>
      </c>
      <c r="B196" s="3" t="str">
        <f>"符利彬"</f>
        <v>符利彬</v>
      </c>
      <c r="C196" s="3" t="str">
        <f>"男"</f>
        <v>男</v>
      </c>
      <c r="D196" s="4" t="s">
        <v>197</v>
      </c>
      <c r="E196" s="3"/>
    </row>
    <row r="197" spans="1:5" ht="25.9" customHeight="1" x14ac:dyDescent="0.4">
      <c r="A197" s="3">
        <v>195</v>
      </c>
      <c r="B197" s="3" t="str">
        <f>"符灵凤"</f>
        <v>符灵凤</v>
      </c>
      <c r="C197" s="3" t="str">
        <f>"女"</f>
        <v>女</v>
      </c>
      <c r="D197" s="4" t="s">
        <v>198</v>
      </c>
      <c r="E197" s="3"/>
    </row>
    <row r="198" spans="1:5" ht="25.9" customHeight="1" x14ac:dyDescent="0.4">
      <c r="A198" s="3">
        <v>196</v>
      </c>
      <c r="B198" s="3" t="str">
        <f>"符美警"</f>
        <v>符美警</v>
      </c>
      <c r="C198" s="3" t="str">
        <f>"女"</f>
        <v>女</v>
      </c>
      <c r="D198" s="4" t="s">
        <v>199</v>
      </c>
      <c r="E198" s="3"/>
    </row>
    <row r="199" spans="1:5" ht="25.9" customHeight="1" x14ac:dyDescent="0.4">
      <c r="A199" s="3">
        <v>197</v>
      </c>
      <c r="B199" s="3" t="str">
        <f>"符媚媚"</f>
        <v>符媚媚</v>
      </c>
      <c r="C199" s="3" t="str">
        <f>"女"</f>
        <v>女</v>
      </c>
      <c r="D199" s="4" t="s">
        <v>200</v>
      </c>
      <c r="E199" s="3"/>
    </row>
    <row r="200" spans="1:5" ht="25.9" customHeight="1" x14ac:dyDescent="0.4">
      <c r="A200" s="3">
        <v>198</v>
      </c>
      <c r="B200" s="3" t="str">
        <f>"符强"</f>
        <v>符强</v>
      </c>
      <c r="C200" s="3" t="str">
        <f>"男"</f>
        <v>男</v>
      </c>
      <c r="D200" s="4" t="s">
        <v>201</v>
      </c>
      <c r="E200" s="3"/>
    </row>
    <row r="201" spans="1:5" ht="25.9" customHeight="1" x14ac:dyDescent="0.4">
      <c r="A201" s="3">
        <v>199</v>
      </c>
      <c r="B201" s="3" t="str">
        <f>"符巧巧"</f>
        <v>符巧巧</v>
      </c>
      <c r="C201" s="3" t="str">
        <f>"女"</f>
        <v>女</v>
      </c>
      <c r="D201" s="4" t="s">
        <v>202</v>
      </c>
      <c r="E201" s="3"/>
    </row>
    <row r="202" spans="1:5" ht="25.9" customHeight="1" x14ac:dyDescent="0.4">
      <c r="A202" s="3">
        <v>200</v>
      </c>
      <c r="B202" s="3" t="str">
        <f>"符勤"</f>
        <v>符勤</v>
      </c>
      <c r="C202" s="3" t="str">
        <f>"男"</f>
        <v>男</v>
      </c>
      <c r="D202" s="4" t="s">
        <v>203</v>
      </c>
      <c r="E202" s="3"/>
    </row>
    <row r="203" spans="1:5" ht="25.9" customHeight="1" x14ac:dyDescent="0.4">
      <c r="A203" s="3">
        <v>201</v>
      </c>
      <c r="B203" s="3" t="str">
        <f>"符清帅"</f>
        <v>符清帅</v>
      </c>
      <c r="C203" s="3" t="str">
        <f>"男"</f>
        <v>男</v>
      </c>
      <c r="D203" s="4" t="s">
        <v>204</v>
      </c>
      <c r="E203" s="3"/>
    </row>
    <row r="204" spans="1:5" ht="25.9" customHeight="1" x14ac:dyDescent="0.4">
      <c r="A204" s="3">
        <v>202</v>
      </c>
      <c r="B204" s="3" t="str">
        <f>"符秋霞"</f>
        <v>符秋霞</v>
      </c>
      <c r="C204" s="3" t="str">
        <f>"女"</f>
        <v>女</v>
      </c>
      <c r="D204" s="4" t="s">
        <v>205</v>
      </c>
      <c r="E204" s="3"/>
    </row>
    <row r="205" spans="1:5" ht="25.9" customHeight="1" x14ac:dyDescent="0.4">
      <c r="A205" s="3">
        <v>203</v>
      </c>
      <c r="B205" s="3" t="str">
        <f>"符茹淋"</f>
        <v>符茹淋</v>
      </c>
      <c r="C205" s="3" t="str">
        <f>"女"</f>
        <v>女</v>
      </c>
      <c r="D205" s="4" t="s">
        <v>206</v>
      </c>
      <c r="E205" s="3"/>
    </row>
    <row r="206" spans="1:5" ht="25.9" customHeight="1" x14ac:dyDescent="0.4">
      <c r="A206" s="3">
        <v>204</v>
      </c>
      <c r="B206" s="3" t="str">
        <f>"符少芊"</f>
        <v>符少芊</v>
      </c>
      <c r="C206" s="3" t="str">
        <f>"男"</f>
        <v>男</v>
      </c>
      <c r="D206" s="4" t="s">
        <v>207</v>
      </c>
      <c r="E206" s="3"/>
    </row>
    <row r="207" spans="1:5" ht="25.9" customHeight="1" x14ac:dyDescent="0.4">
      <c r="A207" s="3">
        <v>205</v>
      </c>
      <c r="B207" s="3" t="str">
        <f>"符世旺"</f>
        <v>符世旺</v>
      </c>
      <c r="C207" s="3" t="str">
        <f>"男"</f>
        <v>男</v>
      </c>
      <c r="D207" s="4" t="s">
        <v>208</v>
      </c>
      <c r="E207" s="3"/>
    </row>
    <row r="208" spans="1:5" ht="25.9" customHeight="1" x14ac:dyDescent="0.4">
      <c r="A208" s="3">
        <v>206</v>
      </c>
      <c r="B208" s="3" t="str">
        <f>"符天旭"</f>
        <v>符天旭</v>
      </c>
      <c r="C208" s="3" t="str">
        <f>"男"</f>
        <v>男</v>
      </c>
      <c r="D208" s="4" t="s">
        <v>209</v>
      </c>
      <c r="E208" s="3"/>
    </row>
    <row r="209" spans="1:5" ht="25.9" customHeight="1" x14ac:dyDescent="0.4">
      <c r="A209" s="3">
        <v>207</v>
      </c>
      <c r="B209" s="3" t="str">
        <f>"符文凤"</f>
        <v>符文凤</v>
      </c>
      <c r="C209" s="3" t="str">
        <f>"女"</f>
        <v>女</v>
      </c>
      <c r="D209" s="4" t="s">
        <v>210</v>
      </c>
      <c r="E209" s="3"/>
    </row>
    <row r="210" spans="1:5" ht="25.9" customHeight="1" x14ac:dyDescent="0.4">
      <c r="A210" s="3">
        <v>208</v>
      </c>
      <c r="B210" s="3" t="str">
        <f>"符夏艳"</f>
        <v>符夏艳</v>
      </c>
      <c r="C210" s="3" t="str">
        <f>"女"</f>
        <v>女</v>
      </c>
      <c r="D210" s="4" t="s">
        <v>211</v>
      </c>
      <c r="E210" s="3"/>
    </row>
    <row r="211" spans="1:5" ht="25.9" customHeight="1" x14ac:dyDescent="0.4">
      <c r="A211" s="3">
        <v>209</v>
      </c>
      <c r="B211" s="3" t="str">
        <f>"符仙儒"</f>
        <v>符仙儒</v>
      </c>
      <c r="C211" s="3" t="str">
        <f>"男"</f>
        <v>男</v>
      </c>
      <c r="D211" s="4" t="s">
        <v>212</v>
      </c>
      <c r="E211" s="3"/>
    </row>
    <row r="212" spans="1:5" ht="25.9" customHeight="1" x14ac:dyDescent="0.4">
      <c r="A212" s="3">
        <v>210</v>
      </c>
      <c r="B212" s="3" t="str">
        <f>"符先胜"</f>
        <v>符先胜</v>
      </c>
      <c r="C212" s="3" t="str">
        <f>"男"</f>
        <v>男</v>
      </c>
      <c r="D212" s="4" t="s">
        <v>213</v>
      </c>
      <c r="E212" s="3"/>
    </row>
    <row r="213" spans="1:5" ht="25.9" customHeight="1" x14ac:dyDescent="0.4">
      <c r="A213" s="3">
        <v>211</v>
      </c>
      <c r="B213" s="3" t="str">
        <f>"符小良"</f>
        <v>符小良</v>
      </c>
      <c r="C213" s="3" t="str">
        <f>"男"</f>
        <v>男</v>
      </c>
      <c r="D213" s="4" t="s">
        <v>214</v>
      </c>
      <c r="E213" s="3"/>
    </row>
    <row r="214" spans="1:5" ht="25.9" customHeight="1" x14ac:dyDescent="0.4">
      <c r="A214" s="3">
        <v>212</v>
      </c>
      <c r="B214" s="3" t="str">
        <f>"符轩"</f>
        <v>符轩</v>
      </c>
      <c r="C214" s="3" t="str">
        <f>"男"</f>
        <v>男</v>
      </c>
      <c r="D214" s="4" t="s">
        <v>215</v>
      </c>
      <c r="E214" s="3"/>
    </row>
    <row r="215" spans="1:5" ht="25.9" customHeight="1" x14ac:dyDescent="0.4">
      <c r="A215" s="3">
        <v>213</v>
      </c>
      <c r="B215" s="3" t="str">
        <f>"符雅丹"</f>
        <v>符雅丹</v>
      </c>
      <c r="C215" s="3" t="str">
        <f>"女"</f>
        <v>女</v>
      </c>
      <c r="D215" s="4" t="s">
        <v>216</v>
      </c>
      <c r="E215" s="3"/>
    </row>
    <row r="216" spans="1:5" ht="25.9" customHeight="1" x14ac:dyDescent="0.4">
      <c r="A216" s="3">
        <v>214</v>
      </c>
      <c r="B216" s="3" t="str">
        <f>"符亚强"</f>
        <v>符亚强</v>
      </c>
      <c r="C216" s="3" t="str">
        <f>"女"</f>
        <v>女</v>
      </c>
      <c r="D216" s="4" t="s">
        <v>217</v>
      </c>
      <c r="E216" s="3"/>
    </row>
    <row r="217" spans="1:5" ht="25.9" customHeight="1" x14ac:dyDescent="0.4">
      <c r="A217" s="3">
        <v>215</v>
      </c>
      <c r="B217" s="3" t="str">
        <f>"符叶"</f>
        <v>符叶</v>
      </c>
      <c r="C217" s="3" t="str">
        <f>"女"</f>
        <v>女</v>
      </c>
      <c r="D217" s="4" t="s">
        <v>218</v>
      </c>
      <c r="E217" s="3"/>
    </row>
    <row r="218" spans="1:5" ht="25.9" customHeight="1" x14ac:dyDescent="0.4">
      <c r="A218" s="3">
        <v>216</v>
      </c>
      <c r="B218" s="3" t="str">
        <f>"符义婷"</f>
        <v>符义婷</v>
      </c>
      <c r="C218" s="3" t="str">
        <f>"女"</f>
        <v>女</v>
      </c>
      <c r="D218" s="4" t="s">
        <v>219</v>
      </c>
      <c r="E218" s="3"/>
    </row>
    <row r="219" spans="1:5" ht="25.9" customHeight="1" x14ac:dyDescent="0.4">
      <c r="A219" s="3">
        <v>217</v>
      </c>
      <c r="B219" s="3" t="str">
        <f>"符玉婷"</f>
        <v>符玉婷</v>
      </c>
      <c r="C219" s="3" t="str">
        <f>"女"</f>
        <v>女</v>
      </c>
      <c r="D219" s="4" t="s">
        <v>220</v>
      </c>
      <c r="E219" s="3"/>
    </row>
    <row r="220" spans="1:5" ht="25.9" customHeight="1" x14ac:dyDescent="0.4">
      <c r="A220" s="3">
        <v>218</v>
      </c>
      <c r="B220" s="3" t="str">
        <f>"符赞雲"</f>
        <v>符赞雲</v>
      </c>
      <c r="C220" s="3" t="str">
        <f>"男"</f>
        <v>男</v>
      </c>
      <c r="D220" s="4" t="s">
        <v>221</v>
      </c>
      <c r="E220" s="3"/>
    </row>
    <row r="221" spans="1:5" ht="25.9" customHeight="1" x14ac:dyDescent="0.4">
      <c r="A221" s="3">
        <v>219</v>
      </c>
      <c r="B221" s="3" t="str">
        <f>"符志乐"</f>
        <v>符志乐</v>
      </c>
      <c r="C221" s="3" t="str">
        <f>"男"</f>
        <v>男</v>
      </c>
      <c r="D221" s="4" t="s">
        <v>222</v>
      </c>
      <c r="E221" s="3"/>
    </row>
    <row r="222" spans="1:5" ht="25.9" customHeight="1" x14ac:dyDescent="0.4">
      <c r="A222" s="3">
        <v>220</v>
      </c>
      <c r="B222" s="3" t="str">
        <f>"符志梅"</f>
        <v>符志梅</v>
      </c>
      <c r="C222" s="3" t="str">
        <f>"女"</f>
        <v>女</v>
      </c>
      <c r="D222" s="4" t="s">
        <v>223</v>
      </c>
      <c r="E222" s="3"/>
    </row>
    <row r="223" spans="1:5" ht="25.9" customHeight="1" x14ac:dyDescent="0.4">
      <c r="A223" s="3">
        <v>221</v>
      </c>
      <c r="B223" s="3" t="str">
        <f>"符驻韩"</f>
        <v>符驻韩</v>
      </c>
      <c r="C223" s="3" t="str">
        <f>"男"</f>
        <v>男</v>
      </c>
      <c r="D223" s="4" t="s">
        <v>224</v>
      </c>
      <c r="E223" s="3"/>
    </row>
    <row r="224" spans="1:5" ht="25.9" customHeight="1" x14ac:dyDescent="0.4">
      <c r="A224" s="3">
        <v>222</v>
      </c>
      <c r="B224" s="3" t="str">
        <f>"符子丽"</f>
        <v>符子丽</v>
      </c>
      <c r="C224" s="3" t="str">
        <f>"女"</f>
        <v>女</v>
      </c>
      <c r="D224" s="4" t="s">
        <v>225</v>
      </c>
      <c r="E224" s="3"/>
    </row>
    <row r="225" spans="1:5" ht="25.9" customHeight="1" x14ac:dyDescent="0.4">
      <c r="A225" s="3">
        <v>223</v>
      </c>
      <c r="B225" s="3" t="str">
        <f>"付靖节"</f>
        <v>付靖节</v>
      </c>
      <c r="C225" s="3" t="str">
        <f>"女"</f>
        <v>女</v>
      </c>
      <c r="D225" s="4" t="s">
        <v>226</v>
      </c>
      <c r="E225" s="3"/>
    </row>
    <row r="226" spans="1:5" ht="25.9" customHeight="1" x14ac:dyDescent="0.4">
      <c r="A226" s="3">
        <v>224</v>
      </c>
      <c r="B226" s="3" t="str">
        <f>"付晓丽"</f>
        <v>付晓丽</v>
      </c>
      <c r="C226" s="3" t="str">
        <f>"女"</f>
        <v>女</v>
      </c>
      <c r="D226" s="4" t="s">
        <v>227</v>
      </c>
      <c r="E226" s="3"/>
    </row>
    <row r="227" spans="1:5" ht="25.9" customHeight="1" x14ac:dyDescent="0.4">
      <c r="A227" s="3">
        <v>225</v>
      </c>
      <c r="B227" s="3" t="str">
        <f>"高春暖"</f>
        <v>高春暖</v>
      </c>
      <c r="C227" s="3" t="str">
        <f>"女"</f>
        <v>女</v>
      </c>
      <c r="D227" s="4" t="s">
        <v>228</v>
      </c>
      <c r="E227" s="3"/>
    </row>
    <row r="228" spans="1:5" ht="25.9" customHeight="1" x14ac:dyDescent="0.4">
      <c r="A228" s="3">
        <v>226</v>
      </c>
      <c r="B228" s="3" t="str">
        <f>"高方洁"</f>
        <v>高方洁</v>
      </c>
      <c r="C228" s="3" t="str">
        <f>"女"</f>
        <v>女</v>
      </c>
      <c r="D228" s="4" t="s">
        <v>229</v>
      </c>
      <c r="E228" s="3"/>
    </row>
    <row r="229" spans="1:5" ht="25.9" customHeight="1" x14ac:dyDescent="0.4">
      <c r="A229" s="3">
        <v>227</v>
      </c>
      <c r="B229" s="3" t="str">
        <f>"高方晴"</f>
        <v>高方晴</v>
      </c>
      <c r="C229" s="3" t="str">
        <f>"女"</f>
        <v>女</v>
      </c>
      <c r="D229" s="4" t="s">
        <v>230</v>
      </c>
      <c r="E229" s="3"/>
    </row>
    <row r="230" spans="1:5" ht="25.9" customHeight="1" x14ac:dyDescent="0.4">
      <c r="A230" s="3">
        <v>228</v>
      </c>
      <c r="B230" s="3" t="str">
        <f>"高方鲜"</f>
        <v>高方鲜</v>
      </c>
      <c r="C230" s="3" t="str">
        <f>"女"</f>
        <v>女</v>
      </c>
      <c r="D230" s="4" t="s">
        <v>231</v>
      </c>
      <c r="E230" s="3"/>
    </row>
    <row r="231" spans="1:5" ht="25.9" customHeight="1" x14ac:dyDescent="0.4">
      <c r="A231" s="3">
        <v>229</v>
      </c>
      <c r="B231" s="3" t="str">
        <f>"高佳乐"</f>
        <v>高佳乐</v>
      </c>
      <c r="C231" s="3" t="str">
        <f>"男"</f>
        <v>男</v>
      </c>
      <c r="D231" s="4" t="s">
        <v>232</v>
      </c>
      <c r="E231" s="3"/>
    </row>
    <row r="232" spans="1:5" ht="25.9" customHeight="1" x14ac:dyDescent="0.4">
      <c r="A232" s="3">
        <v>230</v>
      </c>
      <c r="B232" s="3" t="str">
        <f>"高露娜"</f>
        <v>高露娜</v>
      </c>
      <c r="C232" s="3" t="str">
        <f>"女"</f>
        <v>女</v>
      </c>
      <c r="D232" s="4" t="s">
        <v>233</v>
      </c>
      <c r="E232" s="3"/>
    </row>
    <row r="233" spans="1:5" ht="25.9" customHeight="1" x14ac:dyDescent="0.4">
      <c r="A233" s="3">
        <v>231</v>
      </c>
      <c r="B233" s="3" t="str">
        <f>"高侣"</f>
        <v>高侣</v>
      </c>
      <c r="C233" s="3" t="str">
        <f>"女"</f>
        <v>女</v>
      </c>
      <c r="D233" s="4" t="s">
        <v>234</v>
      </c>
      <c r="E233" s="3"/>
    </row>
    <row r="234" spans="1:5" ht="25.9" customHeight="1" x14ac:dyDescent="0.4">
      <c r="A234" s="3">
        <v>232</v>
      </c>
      <c r="B234" s="3" t="str">
        <f>"高美琪"</f>
        <v>高美琪</v>
      </c>
      <c r="C234" s="3" t="str">
        <f>"女"</f>
        <v>女</v>
      </c>
      <c r="D234" s="4" t="s">
        <v>235</v>
      </c>
      <c r="E234" s="3"/>
    </row>
    <row r="235" spans="1:5" ht="25.9" customHeight="1" x14ac:dyDescent="0.4">
      <c r="A235" s="3">
        <v>233</v>
      </c>
      <c r="B235" s="3" t="str">
        <f>"高帅"</f>
        <v>高帅</v>
      </c>
      <c r="C235" s="3" t="str">
        <f>"男"</f>
        <v>男</v>
      </c>
      <c r="D235" s="4" t="s">
        <v>236</v>
      </c>
      <c r="E235" s="3"/>
    </row>
    <row r="236" spans="1:5" ht="25.9" customHeight="1" x14ac:dyDescent="0.4">
      <c r="A236" s="3">
        <v>234</v>
      </c>
      <c r="B236" s="3" t="str">
        <f>"高亭"</f>
        <v>高亭</v>
      </c>
      <c r="C236" s="3" t="str">
        <f>"女"</f>
        <v>女</v>
      </c>
      <c r="D236" s="4" t="s">
        <v>9</v>
      </c>
      <c r="E236" s="3"/>
    </row>
    <row r="237" spans="1:5" ht="25.9" customHeight="1" x14ac:dyDescent="0.4">
      <c r="A237" s="3">
        <v>235</v>
      </c>
      <c r="B237" s="3" t="str">
        <f>"高小芳"</f>
        <v>高小芳</v>
      </c>
      <c r="C237" s="3" t="str">
        <f>"女"</f>
        <v>女</v>
      </c>
      <c r="D237" s="4" t="s">
        <v>237</v>
      </c>
      <c r="E237" s="3"/>
    </row>
    <row r="238" spans="1:5" ht="25.9" customHeight="1" x14ac:dyDescent="0.4">
      <c r="A238" s="3">
        <v>236</v>
      </c>
      <c r="B238" s="3" t="str">
        <f>"高小婷"</f>
        <v>高小婷</v>
      </c>
      <c r="C238" s="3" t="str">
        <f>"女"</f>
        <v>女</v>
      </c>
      <c r="D238" s="4" t="s">
        <v>238</v>
      </c>
      <c r="E238" s="3"/>
    </row>
    <row r="239" spans="1:5" ht="25.9" customHeight="1" x14ac:dyDescent="0.4">
      <c r="A239" s="3">
        <v>237</v>
      </c>
      <c r="B239" s="3" t="str">
        <f>"高晓琴"</f>
        <v>高晓琴</v>
      </c>
      <c r="C239" s="3" t="str">
        <f>"女"</f>
        <v>女</v>
      </c>
      <c r="D239" s="4" t="s">
        <v>239</v>
      </c>
      <c r="E239" s="3"/>
    </row>
    <row r="240" spans="1:5" ht="25.9" customHeight="1" x14ac:dyDescent="0.4">
      <c r="A240" s="3">
        <v>238</v>
      </c>
      <c r="B240" s="3" t="str">
        <f>"高玉捷"</f>
        <v>高玉捷</v>
      </c>
      <c r="C240" s="3" t="str">
        <f>"男"</f>
        <v>男</v>
      </c>
      <c r="D240" s="4" t="s">
        <v>240</v>
      </c>
      <c r="E240" s="3"/>
    </row>
    <row r="241" spans="1:5" ht="25.9" customHeight="1" x14ac:dyDescent="0.4">
      <c r="A241" s="3">
        <v>239</v>
      </c>
      <c r="B241" s="3" t="str">
        <f>"高玉珍"</f>
        <v>高玉珍</v>
      </c>
      <c r="C241" s="3" t="str">
        <f>"女"</f>
        <v>女</v>
      </c>
      <c r="D241" s="4" t="s">
        <v>241</v>
      </c>
      <c r="E241" s="3"/>
    </row>
    <row r="242" spans="1:5" ht="25.9" customHeight="1" x14ac:dyDescent="0.4">
      <c r="A242" s="3">
        <v>240</v>
      </c>
      <c r="B242" s="3" t="str">
        <f>"高元栋"</f>
        <v>高元栋</v>
      </c>
      <c r="C242" s="3" t="str">
        <f>"男"</f>
        <v>男</v>
      </c>
      <c r="D242" s="4" t="s">
        <v>242</v>
      </c>
      <c r="E242" s="3"/>
    </row>
    <row r="243" spans="1:5" ht="25.9" customHeight="1" x14ac:dyDescent="0.4">
      <c r="A243" s="3">
        <v>241</v>
      </c>
      <c r="B243" s="3" t="str">
        <f>"高元红"</f>
        <v>高元红</v>
      </c>
      <c r="C243" s="3" t="str">
        <f>"女"</f>
        <v>女</v>
      </c>
      <c r="D243" s="4" t="s">
        <v>243</v>
      </c>
      <c r="E243" s="3"/>
    </row>
    <row r="244" spans="1:5" ht="25.9" customHeight="1" x14ac:dyDescent="0.4">
      <c r="A244" s="3">
        <v>242</v>
      </c>
      <c r="B244" s="3" t="str">
        <f>"高元秀"</f>
        <v>高元秀</v>
      </c>
      <c r="C244" s="3" t="str">
        <f>"女"</f>
        <v>女</v>
      </c>
      <c r="D244" s="4" t="s">
        <v>244</v>
      </c>
      <c r="E244" s="3"/>
    </row>
    <row r="245" spans="1:5" ht="25.9" customHeight="1" x14ac:dyDescent="0.4">
      <c r="A245" s="3">
        <v>243</v>
      </c>
      <c r="B245" s="3" t="str">
        <f>"高元媛"</f>
        <v>高元媛</v>
      </c>
      <c r="C245" s="3" t="str">
        <f>"女"</f>
        <v>女</v>
      </c>
      <c r="D245" s="4" t="s">
        <v>245</v>
      </c>
      <c r="E245" s="3"/>
    </row>
    <row r="246" spans="1:5" ht="25.9" customHeight="1" x14ac:dyDescent="0.4">
      <c r="A246" s="3">
        <v>244</v>
      </c>
      <c r="B246" s="3" t="str">
        <f>"高媛媛"</f>
        <v>高媛媛</v>
      </c>
      <c r="C246" s="3" t="str">
        <f>"女"</f>
        <v>女</v>
      </c>
      <c r="D246" s="4" t="s">
        <v>246</v>
      </c>
      <c r="E246" s="3"/>
    </row>
    <row r="247" spans="1:5" ht="25.9" customHeight="1" x14ac:dyDescent="0.4">
      <c r="A247" s="3">
        <v>245</v>
      </c>
      <c r="B247" s="3" t="str">
        <f>"高忠云"</f>
        <v>高忠云</v>
      </c>
      <c r="C247" s="3" t="str">
        <f>"女"</f>
        <v>女</v>
      </c>
      <c r="D247" s="4" t="s">
        <v>247</v>
      </c>
      <c r="E247" s="3"/>
    </row>
    <row r="248" spans="1:5" ht="25.9" customHeight="1" x14ac:dyDescent="0.4">
      <c r="A248" s="3">
        <v>246</v>
      </c>
      <c r="B248" s="3" t="str">
        <f>"龚润泽"</f>
        <v>龚润泽</v>
      </c>
      <c r="C248" s="3" t="str">
        <f>"女"</f>
        <v>女</v>
      </c>
      <c r="D248" s="4" t="s">
        <v>248</v>
      </c>
      <c r="E248" s="3"/>
    </row>
    <row r="249" spans="1:5" ht="25.9" customHeight="1" x14ac:dyDescent="0.4">
      <c r="A249" s="3">
        <v>247</v>
      </c>
      <c r="B249" s="3" t="str">
        <f>"龚文静"</f>
        <v>龚文静</v>
      </c>
      <c r="C249" s="3" t="str">
        <f>"女"</f>
        <v>女</v>
      </c>
      <c r="D249" s="4" t="s">
        <v>249</v>
      </c>
      <c r="E249" s="3"/>
    </row>
    <row r="250" spans="1:5" ht="25.9" customHeight="1" x14ac:dyDescent="0.4">
      <c r="A250" s="3">
        <v>248</v>
      </c>
      <c r="B250" s="3" t="str">
        <f>"龚应雯"</f>
        <v>龚应雯</v>
      </c>
      <c r="C250" s="3" t="str">
        <f>"女"</f>
        <v>女</v>
      </c>
      <c r="D250" s="4" t="s">
        <v>250</v>
      </c>
      <c r="E250" s="3"/>
    </row>
    <row r="251" spans="1:5" ht="25.9" customHeight="1" x14ac:dyDescent="0.4">
      <c r="A251" s="3">
        <v>249</v>
      </c>
      <c r="B251" s="3" t="str">
        <f>"顾润昊"</f>
        <v>顾润昊</v>
      </c>
      <c r="C251" s="3" t="str">
        <f>"男"</f>
        <v>男</v>
      </c>
      <c r="D251" s="4" t="s">
        <v>251</v>
      </c>
      <c r="E251" s="3"/>
    </row>
    <row r="252" spans="1:5" ht="25.9" customHeight="1" x14ac:dyDescent="0.4">
      <c r="A252" s="3">
        <v>250</v>
      </c>
      <c r="B252" s="3" t="str">
        <f>"顾影影"</f>
        <v>顾影影</v>
      </c>
      <c r="C252" s="3" t="str">
        <f>"女"</f>
        <v>女</v>
      </c>
      <c r="D252" s="4" t="s">
        <v>252</v>
      </c>
      <c r="E252" s="3"/>
    </row>
    <row r="253" spans="1:5" ht="25.9" customHeight="1" x14ac:dyDescent="0.4">
      <c r="A253" s="3">
        <v>251</v>
      </c>
      <c r="B253" s="3" t="str">
        <f>"顾振男"</f>
        <v>顾振男</v>
      </c>
      <c r="C253" s="3" t="str">
        <f>"男"</f>
        <v>男</v>
      </c>
      <c r="D253" s="4" t="s">
        <v>253</v>
      </c>
      <c r="E253" s="3"/>
    </row>
    <row r="254" spans="1:5" ht="25.9" customHeight="1" x14ac:dyDescent="0.4">
      <c r="A254" s="3">
        <v>252</v>
      </c>
      <c r="B254" s="3" t="str">
        <f>"关翠苹"</f>
        <v>关翠苹</v>
      </c>
      <c r="C254" s="3" t="str">
        <f>"女"</f>
        <v>女</v>
      </c>
      <c r="D254" s="4" t="s">
        <v>254</v>
      </c>
      <c r="E254" s="3"/>
    </row>
    <row r="255" spans="1:5" ht="25.9" customHeight="1" x14ac:dyDescent="0.4">
      <c r="A255" s="3">
        <v>253</v>
      </c>
      <c r="B255" s="3" t="str">
        <f>"关万理"</f>
        <v>关万理</v>
      </c>
      <c r="C255" s="3" t="str">
        <f>"男"</f>
        <v>男</v>
      </c>
      <c r="D255" s="4" t="s">
        <v>255</v>
      </c>
      <c r="E255" s="3"/>
    </row>
    <row r="256" spans="1:5" ht="25.9" customHeight="1" x14ac:dyDescent="0.4">
      <c r="A256" s="3">
        <v>254</v>
      </c>
      <c r="B256" s="3" t="str">
        <f>"桂宁彤"</f>
        <v>桂宁彤</v>
      </c>
      <c r="C256" s="3" t="str">
        <f>"男"</f>
        <v>男</v>
      </c>
      <c r="D256" s="4" t="s">
        <v>256</v>
      </c>
      <c r="E256" s="3"/>
    </row>
    <row r="257" spans="1:5" ht="25.9" customHeight="1" x14ac:dyDescent="0.4">
      <c r="A257" s="3">
        <v>255</v>
      </c>
      <c r="B257" s="3" t="str">
        <f>"郭丹羽"</f>
        <v>郭丹羽</v>
      </c>
      <c r="C257" s="3" t="str">
        <f>"女"</f>
        <v>女</v>
      </c>
      <c r="D257" s="4" t="s">
        <v>257</v>
      </c>
      <c r="E257" s="3"/>
    </row>
    <row r="258" spans="1:5" ht="25.9" customHeight="1" x14ac:dyDescent="0.4">
      <c r="A258" s="3">
        <v>256</v>
      </c>
      <c r="B258" s="3" t="str">
        <f>"郭欣玉"</f>
        <v>郭欣玉</v>
      </c>
      <c r="C258" s="3" t="str">
        <f>"女"</f>
        <v>女</v>
      </c>
      <c r="D258" s="4" t="s">
        <v>258</v>
      </c>
      <c r="E258" s="3"/>
    </row>
    <row r="259" spans="1:5" ht="25.9" customHeight="1" x14ac:dyDescent="0.4">
      <c r="A259" s="3">
        <v>257</v>
      </c>
      <c r="B259" s="3" t="str">
        <f>"郭燕"</f>
        <v>郭燕</v>
      </c>
      <c r="C259" s="3" t="str">
        <f>"女"</f>
        <v>女</v>
      </c>
      <c r="D259" s="4" t="s">
        <v>259</v>
      </c>
      <c r="E259" s="3"/>
    </row>
    <row r="260" spans="1:5" ht="25.9" customHeight="1" x14ac:dyDescent="0.4">
      <c r="A260" s="3">
        <v>258</v>
      </c>
      <c r="B260" s="3" t="str">
        <f>"韩丁鑫"</f>
        <v>韩丁鑫</v>
      </c>
      <c r="C260" s="3" t="str">
        <f>"女"</f>
        <v>女</v>
      </c>
      <c r="D260" s="4" t="s">
        <v>260</v>
      </c>
      <c r="E260" s="3"/>
    </row>
    <row r="261" spans="1:5" ht="25.9" customHeight="1" x14ac:dyDescent="0.4">
      <c r="A261" s="3">
        <v>259</v>
      </c>
      <c r="B261" s="3" t="str">
        <f>"韩泓泉"</f>
        <v>韩泓泉</v>
      </c>
      <c r="C261" s="3" t="str">
        <f>"男"</f>
        <v>男</v>
      </c>
      <c r="D261" s="4" t="s">
        <v>261</v>
      </c>
      <c r="E261" s="3"/>
    </row>
    <row r="262" spans="1:5" ht="25.9" customHeight="1" x14ac:dyDescent="0.4">
      <c r="A262" s="3">
        <v>260</v>
      </c>
      <c r="B262" s="3" t="str">
        <f>"韩清裕"</f>
        <v>韩清裕</v>
      </c>
      <c r="C262" s="3" t="str">
        <f>"男"</f>
        <v>男</v>
      </c>
      <c r="D262" s="4" t="s">
        <v>262</v>
      </c>
      <c r="E262" s="3"/>
    </row>
    <row r="263" spans="1:5" ht="25.9" customHeight="1" x14ac:dyDescent="0.4">
      <c r="A263" s="3">
        <v>261</v>
      </c>
      <c r="B263" s="3" t="str">
        <f>"韩昀邑"</f>
        <v>韩昀邑</v>
      </c>
      <c r="C263" s="3" t="str">
        <f>"女"</f>
        <v>女</v>
      </c>
      <c r="D263" s="4" t="s">
        <v>263</v>
      </c>
      <c r="E263" s="3"/>
    </row>
    <row r="264" spans="1:5" ht="25.9" customHeight="1" x14ac:dyDescent="0.4">
      <c r="A264" s="3">
        <v>262</v>
      </c>
      <c r="B264" s="3" t="str">
        <f>"郝安"</f>
        <v>郝安</v>
      </c>
      <c r="C264" s="3" t="str">
        <f>"男"</f>
        <v>男</v>
      </c>
      <c r="D264" s="4" t="s">
        <v>264</v>
      </c>
      <c r="E264" s="3"/>
    </row>
    <row r="265" spans="1:5" ht="25.9" customHeight="1" x14ac:dyDescent="0.4">
      <c r="A265" s="3">
        <v>263</v>
      </c>
      <c r="B265" s="3" t="str">
        <f>"郝立斌"</f>
        <v>郝立斌</v>
      </c>
      <c r="C265" s="3" t="str">
        <f>"男"</f>
        <v>男</v>
      </c>
      <c r="D265" s="4" t="s">
        <v>265</v>
      </c>
      <c r="E265" s="3"/>
    </row>
    <row r="266" spans="1:5" ht="25.9" customHeight="1" x14ac:dyDescent="0.4">
      <c r="A266" s="3">
        <v>264</v>
      </c>
      <c r="B266" s="3" t="str">
        <f>"何乐源"</f>
        <v>何乐源</v>
      </c>
      <c r="C266" s="3" t="str">
        <f>"男"</f>
        <v>男</v>
      </c>
      <c r="D266" s="4" t="s">
        <v>266</v>
      </c>
      <c r="E266" s="3"/>
    </row>
    <row r="267" spans="1:5" ht="25.9" customHeight="1" x14ac:dyDescent="0.4">
      <c r="A267" s="3">
        <v>265</v>
      </c>
      <c r="B267" s="3" t="str">
        <f>"何世忠"</f>
        <v>何世忠</v>
      </c>
      <c r="C267" s="3" t="str">
        <f>"男"</f>
        <v>男</v>
      </c>
      <c r="D267" s="4" t="s">
        <v>267</v>
      </c>
      <c r="E267" s="3"/>
    </row>
    <row r="268" spans="1:5" ht="25.9" customHeight="1" x14ac:dyDescent="0.4">
      <c r="A268" s="3">
        <v>266</v>
      </c>
      <c r="B268" s="3" t="str">
        <f>"何羽桐"</f>
        <v>何羽桐</v>
      </c>
      <c r="C268" s="3" t="str">
        <f>"女"</f>
        <v>女</v>
      </c>
      <c r="D268" s="4" t="s">
        <v>268</v>
      </c>
      <c r="E268" s="3"/>
    </row>
    <row r="269" spans="1:5" ht="25.9" customHeight="1" x14ac:dyDescent="0.4">
      <c r="A269" s="3">
        <v>267</v>
      </c>
      <c r="B269" s="3" t="str">
        <f>"洪才英"</f>
        <v>洪才英</v>
      </c>
      <c r="C269" s="3" t="str">
        <f>"女"</f>
        <v>女</v>
      </c>
      <c r="D269" s="4" t="s">
        <v>269</v>
      </c>
      <c r="E269" s="3"/>
    </row>
    <row r="270" spans="1:5" ht="25.9" customHeight="1" x14ac:dyDescent="0.4">
      <c r="A270" s="3">
        <v>268</v>
      </c>
      <c r="B270" s="3" t="str">
        <f>"洪家富"</f>
        <v>洪家富</v>
      </c>
      <c r="C270" s="3" t="str">
        <f>"男"</f>
        <v>男</v>
      </c>
      <c r="D270" s="4" t="s">
        <v>270</v>
      </c>
      <c r="E270" s="3"/>
    </row>
    <row r="271" spans="1:5" ht="25.9" customHeight="1" x14ac:dyDescent="0.4">
      <c r="A271" s="3">
        <v>269</v>
      </c>
      <c r="B271" s="3" t="str">
        <f>"洪铭位"</f>
        <v>洪铭位</v>
      </c>
      <c r="C271" s="3" t="str">
        <f>"男"</f>
        <v>男</v>
      </c>
      <c r="D271" s="4" t="s">
        <v>271</v>
      </c>
      <c r="E271" s="3"/>
    </row>
    <row r="272" spans="1:5" ht="25.9" customHeight="1" x14ac:dyDescent="0.4">
      <c r="A272" s="3">
        <v>270</v>
      </c>
      <c r="B272" s="3" t="str">
        <f>"洪雯希"</f>
        <v>洪雯希</v>
      </c>
      <c r="C272" s="3" t="str">
        <f>"女"</f>
        <v>女</v>
      </c>
      <c r="D272" s="4" t="s">
        <v>272</v>
      </c>
      <c r="E272" s="3"/>
    </row>
    <row r="273" spans="1:5" ht="25.9" customHeight="1" x14ac:dyDescent="0.4">
      <c r="A273" s="3">
        <v>271</v>
      </c>
      <c r="B273" s="3" t="str">
        <f>"胡曾云"</f>
        <v>胡曾云</v>
      </c>
      <c r="C273" s="3" t="str">
        <f>"女"</f>
        <v>女</v>
      </c>
      <c r="D273" s="4" t="s">
        <v>273</v>
      </c>
      <c r="E273" s="3"/>
    </row>
    <row r="274" spans="1:5" ht="25.9" customHeight="1" x14ac:dyDescent="0.4">
      <c r="A274" s="3">
        <v>272</v>
      </c>
      <c r="B274" s="3" t="str">
        <f>"胡海东"</f>
        <v>胡海东</v>
      </c>
      <c r="C274" s="3" t="str">
        <f>"男"</f>
        <v>男</v>
      </c>
      <c r="D274" s="4" t="s">
        <v>274</v>
      </c>
      <c r="E274" s="3"/>
    </row>
    <row r="275" spans="1:5" ht="25.9" customHeight="1" x14ac:dyDescent="0.4">
      <c r="A275" s="3">
        <v>273</v>
      </c>
      <c r="B275" s="3" t="str">
        <f>"胡钧"</f>
        <v>胡钧</v>
      </c>
      <c r="C275" s="3" t="str">
        <f>"男"</f>
        <v>男</v>
      </c>
      <c r="D275" s="4" t="s">
        <v>68</v>
      </c>
      <c r="E275" s="3"/>
    </row>
    <row r="276" spans="1:5" ht="25.9" customHeight="1" x14ac:dyDescent="0.4">
      <c r="A276" s="3">
        <v>274</v>
      </c>
      <c r="B276" s="3" t="str">
        <f>"胡凉冰"</f>
        <v>胡凉冰</v>
      </c>
      <c r="C276" s="3" t="str">
        <f>"女"</f>
        <v>女</v>
      </c>
      <c r="D276" s="4" t="s">
        <v>275</v>
      </c>
      <c r="E276" s="3"/>
    </row>
    <row r="277" spans="1:5" ht="25.9" customHeight="1" x14ac:dyDescent="0.4">
      <c r="A277" s="3">
        <v>275</v>
      </c>
      <c r="B277" s="3" t="str">
        <f>"胡霖"</f>
        <v>胡霖</v>
      </c>
      <c r="C277" s="3" t="str">
        <f>"女"</f>
        <v>女</v>
      </c>
      <c r="D277" s="4" t="s">
        <v>276</v>
      </c>
      <c r="E277" s="3"/>
    </row>
    <row r="278" spans="1:5" ht="25.9" customHeight="1" x14ac:dyDescent="0.4">
      <c r="A278" s="3">
        <v>276</v>
      </c>
      <c r="B278" s="3" t="str">
        <f>"胡桥花"</f>
        <v>胡桥花</v>
      </c>
      <c r="C278" s="3" t="str">
        <f>"女"</f>
        <v>女</v>
      </c>
      <c r="D278" s="4" t="s">
        <v>277</v>
      </c>
      <c r="E278" s="3"/>
    </row>
    <row r="279" spans="1:5" ht="25.9" customHeight="1" x14ac:dyDescent="0.4">
      <c r="A279" s="3">
        <v>277</v>
      </c>
      <c r="B279" s="3" t="str">
        <f>"胡燃"</f>
        <v>胡燃</v>
      </c>
      <c r="C279" s="3" t="str">
        <f>"女"</f>
        <v>女</v>
      </c>
      <c r="D279" s="4" t="s">
        <v>278</v>
      </c>
      <c r="E279" s="3"/>
    </row>
    <row r="280" spans="1:5" ht="25.9" customHeight="1" x14ac:dyDescent="0.4">
      <c r="A280" s="3">
        <v>278</v>
      </c>
      <c r="B280" s="3" t="str">
        <f>"胡微"</f>
        <v>胡微</v>
      </c>
      <c r="C280" s="3" t="str">
        <f>"男"</f>
        <v>男</v>
      </c>
      <c r="D280" s="4" t="s">
        <v>279</v>
      </c>
      <c r="E280" s="3"/>
    </row>
    <row r="281" spans="1:5" ht="25.9" customHeight="1" x14ac:dyDescent="0.4">
      <c r="A281" s="3">
        <v>279</v>
      </c>
      <c r="B281" s="3" t="str">
        <f>"胡小晶"</f>
        <v>胡小晶</v>
      </c>
      <c r="C281" s="3" t="str">
        <f>"女"</f>
        <v>女</v>
      </c>
      <c r="D281" s="4" t="s">
        <v>280</v>
      </c>
      <c r="E281" s="3"/>
    </row>
    <row r="282" spans="1:5" ht="25.9" customHeight="1" x14ac:dyDescent="0.4">
      <c r="A282" s="3">
        <v>280</v>
      </c>
      <c r="B282" s="3" t="str">
        <f>"胡艺诗"</f>
        <v>胡艺诗</v>
      </c>
      <c r="C282" s="3" t="str">
        <f>"女"</f>
        <v>女</v>
      </c>
      <c r="D282" s="4" t="s">
        <v>281</v>
      </c>
      <c r="E282" s="3"/>
    </row>
    <row r="283" spans="1:5" ht="25.9" customHeight="1" x14ac:dyDescent="0.4">
      <c r="A283" s="3">
        <v>281</v>
      </c>
      <c r="B283" s="3" t="str">
        <f>"胡正德"</f>
        <v>胡正德</v>
      </c>
      <c r="C283" s="3" t="str">
        <f>"男"</f>
        <v>男</v>
      </c>
      <c r="D283" s="4" t="s">
        <v>282</v>
      </c>
      <c r="E283" s="3"/>
    </row>
    <row r="284" spans="1:5" ht="25.9" customHeight="1" x14ac:dyDescent="0.4">
      <c r="A284" s="3">
        <v>282</v>
      </c>
      <c r="B284" s="3" t="str">
        <f>"华海平"</f>
        <v>华海平</v>
      </c>
      <c r="C284" s="3" t="str">
        <f>"女"</f>
        <v>女</v>
      </c>
      <c r="D284" s="4" t="s">
        <v>283</v>
      </c>
      <c r="E284" s="3"/>
    </row>
    <row r="285" spans="1:5" ht="25.9" customHeight="1" x14ac:dyDescent="0.4">
      <c r="A285" s="3">
        <v>283</v>
      </c>
      <c r="B285" s="3" t="str">
        <f>"黄彬"</f>
        <v>黄彬</v>
      </c>
      <c r="C285" s="3" t="str">
        <f>"男"</f>
        <v>男</v>
      </c>
      <c r="D285" s="4" t="s">
        <v>284</v>
      </c>
      <c r="E285" s="3"/>
    </row>
    <row r="286" spans="1:5" ht="25.9" customHeight="1" x14ac:dyDescent="0.4">
      <c r="A286" s="3">
        <v>284</v>
      </c>
      <c r="B286" s="3" t="str">
        <f>"黄垂亮"</f>
        <v>黄垂亮</v>
      </c>
      <c r="C286" s="3" t="str">
        <f>"男"</f>
        <v>男</v>
      </c>
      <c r="D286" s="4" t="s">
        <v>285</v>
      </c>
      <c r="E286" s="3"/>
    </row>
    <row r="287" spans="1:5" ht="25.9" customHeight="1" x14ac:dyDescent="0.4">
      <c r="A287" s="3">
        <v>285</v>
      </c>
      <c r="B287" s="3" t="str">
        <f>"黄海珍"</f>
        <v>黄海珍</v>
      </c>
      <c r="C287" s="3" t="str">
        <f>"女"</f>
        <v>女</v>
      </c>
      <c r="D287" s="4" t="s">
        <v>286</v>
      </c>
      <c r="E287" s="3"/>
    </row>
    <row r="288" spans="1:5" ht="25.9" customHeight="1" x14ac:dyDescent="0.4">
      <c r="A288" s="3">
        <v>286</v>
      </c>
      <c r="B288" s="3" t="str">
        <f>"黄豪"</f>
        <v>黄豪</v>
      </c>
      <c r="C288" s="3" t="str">
        <f>"男"</f>
        <v>男</v>
      </c>
      <c r="D288" s="4" t="s">
        <v>287</v>
      </c>
      <c r="E288" s="3"/>
    </row>
    <row r="289" spans="1:5" ht="25.9" customHeight="1" x14ac:dyDescent="0.4">
      <c r="A289" s="3">
        <v>287</v>
      </c>
      <c r="B289" s="3" t="str">
        <f>"黄宏华"</f>
        <v>黄宏华</v>
      </c>
      <c r="C289" s="3" t="str">
        <f>"女"</f>
        <v>女</v>
      </c>
      <c r="D289" s="4" t="s">
        <v>288</v>
      </c>
      <c r="E289" s="3"/>
    </row>
    <row r="290" spans="1:5" ht="25.9" customHeight="1" x14ac:dyDescent="0.4">
      <c r="A290" s="3">
        <v>288</v>
      </c>
      <c r="B290" s="3" t="str">
        <f>"黄宏伦"</f>
        <v>黄宏伦</v>
      </c>
      <c r="C290" s="3" t="str">
        <f>"女"</f>
        <v>女</v>
      </c>
      <c r="D290" s="4" t="s">
        <v>289</v>
      </c>
      <c r="E290" s="3"/>
    </row>
    <row r="291" spans="1:5" ht="25.9" customHeight="1" x14ac:dyDescent="0.4">
      <c r="A291" s="3">
        <v>289</v>
      </c>
      <c r="B291" s="3" t="str">
        <f>"黄花"</f>
        <v>黄花</v>
      </c>
      <c r="C291" s="3" t="str">
        <f>"女"</f>
        <v>女</v>
      </c>
      <c r="D291" s="4" t="s">
        <v>290</v>
      </c>
      <c r="E291" s="3"/>
    </row>
    <row r="292" spans="1:5" ht="25.9" customHeight="1" x14ac:dyDescent="0.4">
      <c r="A292" s="3">
        <v>290</v>
      </c>
      <c r="B292" s="3" t="str">
        <f>"黄慧"</f>
        <v>黄慧</v>
      </c>
      <c r="C292" s="3" t="str">
        <f>"女"</f>
        <v>女</v>
      </c>
      <c r="D292" s="4" t="s">
        <v>291</v>
      </c>
      <c r="E292" s="3"/>
    </row>
    <row r="293" spans="1:5" ht="25.9" customHeight="1" x14ac:dyDescent="0.4">
      <c r="A293" s="3">
        <v>291</v>
      </c>
      <c r="B293" s="3" t="str">
        <f>"黄佳贻"</f>
        <v>黄佳贻</v>
      </c>
      <c r="C293" s="3" t="str">
        <f>"女"</f>
        <v>女</v>
      </c>
      <c r="D293" s="4" t="s">
        <v>292</v>
      </c>
      <c r="E293" s="3"/>
    </row>
    <row r="294" spans="1:5" ht="25.9" customHeight="1" x14ac:dyDescent="0.4">
      <c r="A294" s="3">
        <v>292</v>
      </c>
      <c r="B294" s="3" t="str">
        <f>"黄洁真"</f>
        <v>黄洁真</v>
      </c>
      <c r="C294" s="3" t="str">
        <f>"女"</f>
        <v>女</v>
      </c>
      <c r="D294" s="4" t="s">
        <v>293</v>
      </c>
      <c r="E294" s="3"/>
    </row>
    <row r="295" spans="1:5" ht="25.9" customHeight="1" x14ac:dyDescent="0.4">
      <c r="A295" s="3">
        <v>293</v>
      </c>
      <c r="B295" s="3" t="str">
        <f>"黄进中"</f>
        <v>黄进中</v>
      </c>
      <c r="C295" s="3" t="str">
        <f>"男"</f>
        <v>男</v>
      </c>
      <c r="D295" s="4" t="s">
        <v>294</v>
      </c>
      <c r="E295" s="3"/>
    </row>
    <row r="296" spans="1:5" ht="25.9" customHeight="1" x14ac:dyDescent="0.4">
      <c r="A296" s="3">
        <v>294</v>
      </c>
      <c r="B296" s="3" t="str">
        <f>"黄晶晶"</f>
        <v>黄晶晶</v>
      </c>
      <c r="C296" s="3" t="str">
        <f>"女"</f>
        <v>女</v>
      </c>
      <c r="D296" s="4" t="s">
        <v>295</v>
      </c>
      <c r="E296" s="3"/>
    </row>
    <row r="297" spans="1:5" ht="25.9" customHeight="1" x14ac:dyDescent="0.4">
      <c r="A297" s="3">
        <v>295</v>
      </c>
      <c r="B297" s="3" t="str">
        <f>"黄珏薪"</f>
        <v>黄珏薪</v>
      </c>
      <c r="C297" s="3" t="str">
        <f>"女"</f>
        <v>女</v>
      </c>
      <c r="D297" s="4" t="s">
        <v>296</v>
      </c>
      <c r="E297" s="3"/>
    </row>
    <row r="298" spans="1:5" ht="25.9" customHeight="1" x14ac:dyDescent="0.4">
      <c r="A298" s="3">
        <v>296</v>
      </c>
      <c r="B298" s="3" t="str">
        <f>"黄康亮"</f>
        <v>黄康亮</v>
      </c>
      <c r="C298" s="3" t="str">
        <f>"男"</f>
        <v>男</v>
      </c>
      <c r="D298" s="4" t="s">
        <v>297</v>
      </c>
      <c r="E298" s="3"/>
    </row>
    <row r="299" spans="1:5" ht="25.9" customHeight="1" x14ac:dyDescent="0.4">
      <c r="A299" s="3">
        <v>297</v>
      </c>
      <c r="B299" s="3" t="str">
        <f>"黄丽冰"</f>
        <v>黄丽冰</v>
      </c>
      <c r="C299" s="3" t="str">
        <f>"女"</f>
        <v>女</v>
      </c>
      <c r="D299" s="4" t="s">
        <v>298</v>
      </c>
      <c r="E299" s="3"/>
    </row>
    <row r="300" spans="1:5" ht="25.9" customHeight="1" x14ac:dyDescent="0.4">
      <c r="A300" s="3">
        <v>298</v>
      </c>
      <c r="B300" s="3" t="str">
        <f>"黄龙"</f>
        <v>黄龙</v>
      </c>
      <c r="C300" s="3" t="str">
        <f>"男"</f>
        <v>男</v>
      </c>
      <c r="D300" s="4" t="s">
        <v>299</v>
      </c>
      <c r="E300" s="3"/>
    </row>
    <row r="301" spans="1:5" ht="25.9" customHeight="1" x14ac:dyDescent="0.4">
      <c r="A301" s="3">
        <v>299</v>
      </c>
      <c r="B301" s="3" t="str">
        <f>"黄隆芬"</f>
        <v>黄隆芬</v>
      </c>
      <c r="C301" s="3" t="str">
        <f>"女"</f>
        <v>女</v>
      </c>
      <c r="D301" s="4" t="s">
        <v>300</v>
      </c>
      <c r="E301" s="3"/>
    </row>
    <row r="302" spans="1:5" ht="25.9" customHeight="1" x14ac:dyDescent="0.4">
      <c r="A302" s="3">
        <v>300</v>
      </c>
      <c r="B302" s="3" t="str">
        <f>"黄美茜"</f>
        <v>黄美茜</v>
      </c>
      <c r="C302" s="3" t="str">
        <f>"女"</f>
        <v>女</v>
      </c>
      <c r="D302" s="4" t="s">
        <v>301</v>
      </c>
      <c r="E302" s="3"/>
    </row>
    <row r="303" spans="1:5" ht="25.9" customHeight="1" x14ac:dyDescent="0.4">
      <c r="A303" s="3">
        <v>301</v>
      </c>
      <c r="B303" s="3" t="str">
        <f>"黄敏"</f>
        <v>黄敏</v>
      </c>
      <c r="C303" s="3" t="str">
        <f>"女"</f>
        <v>女</v>
      </c>
      <c r="D303" s="4" t="s">
        <v>302</v>
      </c>
      <c r="E303" s="3"/>
    </row>
    <row r="304" spans="1:5" ht="25.9" customHeight="1" x14ac:dyDescent="0.4">
      <c r="A304" s="3">
        <v>302</v>
      </c>
      <c r="B304" s="3" t="str">
        <f>"黄妮"</f>
        <v>黄妮</v>
      </c>
      <c r="C304" s="3" t="str">
        <f>"女"</f>
        <v>女</v>
      </c>
      <c r="D304" s="4" t="s">
        <v>303</v>
      </c>
      <c r="E304" s="3"/>
    </row>
    <row r="305" spans="1:5" ht="25.9" customHeight="1" x14ac:dyDescent="0.4">
      <c r="A305" s="3">
        <v>303</v>
      </c>
      <c r="B305" s="3" t="str">
        <f>"黄清涛"</f>
        <v>黄清涛</v>
      </c>
      <c r="C305" s="3" t="str">
        <f>"男"</f>
        <v>男</v>
      </c>
      <c r="D305" s="4" t="s">
        <v>304</v>
      </c>
      <c r="E305" s="3"/>
    </row>
    <row r="306" spans="1:5" ht="25.9" customHeight="1" x14ac:dyDescent="0.4">
      <c r="A306" s="3">
        <v>304</v>
      </c>
      <c r="B306" s="3" t="str">
        <f>"黄秋"</f>
        <v>黄秋</v>
      </c>
      <c r="C306" s="3" t="str">
        <f>"女"</f>
        <v>女</v>
      </c>
      <c r="D306" s="4" t="s">
        <v>305</v>
      </c>
      <c r="E306" s="3"/>
    </row>
    <row r="307" spans="1:5" ht="25.9" customHeight="1" x14ac:dyDescent="0.4">
      <c r="A307" s="3">
        <v>305</v>
      </c>
      <c r="B307" s="3" t="str">
        <f>"黄珊环"</f>
        <v>黄珊环</v>
      </c>
      <c r="C307" s="3" t="str">
        <f>"女"</f>
        <v>女</v>
      </c>
      <c r="D307" s="4" t="s">
        <v>306</v>
      </c>
      <c r="E307" s="3"/>
    </row>
    <row r="308" spans="1:5" ht="25.9" customHeight="1" x14ac:dyDescent="0.4">
      <c r="A308" s="3">
        <v>306</v>
      </c>
      <c r="B308" s="3" t="str">
        <f>"黄士旭"</f>
        <v>黄士旭</v>
      </c>
      <c r="C308" s="3" t="str">
        <f>"男"</f>
        <v>男</v>
      </c>
      <c r="D308" s="4" t="s">
        <v>307</v>
      </c>
      <c r="E308" s="3"/>
    </row>
    <row r="309" spans="1:5" ht="25.9" customHeight="1" x14ac:dyDescent="0.4">
      <c r="A309" s="3">
        <v>307</v>
      </c>
      <c r="B309" s="3" t="str">
        <f>"黄世君"</f>
        <v>黄世君</v>
      </c>
      <c r="C309" s="3" t="str">
        <f>"男"</f>
        <v>男</v>
      </c>
      <c r="D309" s="4" t="s">
        <v>308</v>
      </c>
      <c r="E309" s="3"/>
    </row>
    <row r="310" spans="1:5" ht="25.9" customHeight="1" x14ac:dyDescent="0.4">
      <c r="A310" s="3">
        <v>308</v>
      </c>
      <c r="B310" s="3" t="str">
        <f>"黄文顺"</f>
        <v>黄文顺</v>
      </c>
      <c r="C310" s="3" t="str">
        <f>"女"</f>
        <v>女</v>
      </c>
      <c r="D310" s="4" t="s">
        <v>309</v>
      </c>
      <c r="E310" s="3"/>
    </row>
    <row r="311" spans="1:5" ht="25.9" customHeight="1" x14ac:dyDescent="0.4">
      <c r="A311" s="3">
        <v>309</v>
      </c>
      <c r="B311" s="3" t="str">
        <f>"黄小珊"</f>
        <v>黄小珊</v>
      </c>
      <c r="C311" s="3" t="str">
        <f>"女"</f>
        <v>女</v>
      </c>
      <c r="D311" s="4" t="s">
        <v>310</v>
      </c>
      <c r="E311" s="3"/>
    </row>
    <row r="312" spans="1:5" ht="25.9" customHeight="1" x14ac:dyDescent="0.4">
      <c r="A312" s="3">
        <v>310</v>
      </c>
      <c r="B312" s="3" t="str">
        <f>"黄晓歌"</f>
        <v>黄晓歌</v>
      </c>
      <c r="C312" s="3" t="str">
        <f>"女"</f>
        <v>女</v>
      </c>
      <c r="D312" s="4" t="s">
        <v>311</v>
      </c>
      <c r="E312" s="3"/>
    </row>
    <row r="313" spans="1:5" ht="25.9" customHeight="1" x14ac:dyDescent="0.4">
      <c r="A313" s="3">
        <v>311</v>
      </c>
      <c r="B313" s="3" t="str">
        <f>"黄晓君"</f>
        <v>黄晓君</v>
      </c>
      <c r="C313" s="3" t="str">
        <f>"女"</f>
        <v>女</v>
      </c>
      <c r="D313" s="4" t="s">
        <v>312</v>
      </c>
      <c r="E313" s="3"/>
    </row>
    <row r="314" spans="1:5" ht="25.9" customHeight="1" x14ac:dyDescent="0.4">
      <c r="A314" s="3">
        <v>312</v>
      </c>
      <c r="B314" s="3" t="str">
        <f>"黄欣"</f>
        <v>黄欣</v>
      </c>
      <c r="C314" s="3" t="str">
        <f>"女"</f>
        <v>女</v>
      </c>
      <c r="D314" s="4" t="s">
        <v>313</v>
      </c>
      <c r="E314" s="3"/>
    </row>
    <row r="315" spans="1:5" ht="25.9" customHeight="1" x14ac:dyDescent="0.4">
      <c r="A315" s="3">
        <v>313</v>
      </c>
      <c r="B315" s="3" t="str">
        <f>"黄秀秀"</f>
        <v>黄秀秀</v>
      </c>
      <c r="C315" s="3" t="str">
        <f>"女"</f>
        <v>女</v>
      </c>
      <c r="D315" s="4" t="s">
        <v>314</v>
      </c>
      <c r="E315" s="3"/>
    </row>
    <row r="316" spans="1:5" ht="25.9" customHeight="1" x14ac:dyDescent="0.4">
      <c r="A316" s="3">
        <v>314</v>
      </c>
      <c r="B316" s="3" t="str">
        <f>"黄雅靖"</f>
        <v>黄雅靖</v>
      </c>
      <c r="C316" s="3" t="str">
        <f>"女"</f>
        <v>女</v>
      </c>
      <c r="D316" s="4" t="s">
        <v>315</v>
      </c>
      <c r="E316" s="3"/>
    </row>
    <row r="317" spans="1:5" ht="25.9" customHeight="1" x14ac:dyDescent="0.4">
      <c r="A317" s="3">
        <v>315</v>
      </c>
      <c r="B317" s="3" t="str">
        <f>"黄彦颖"</f>
        <v>黄彦颖</v>
      </c>
      <c r="C317" s="3" t="str">
        <f>"女"</f>
        <v>女</v>
      </c>
      <c r="D317" s="4" t="s">
        <v>316</v>
      </c>
      <c r="E317" s="3"/>
    </row>
    <row r="318" spans="1:5" ht="25.9" customHeight="1" x14ac:dyDescent="0.4">
      <c r="A318" s="3">
        <v>316</v>
      </c>
      <c r="B318" s="3" t="str">
        <f>"黄艳"</f>
        <v>黄艳</v>
      </c>
      <c r="C318" s="3" t="str">
        <f>"女"</f>
        <v>女</v>
      </c>
      <c r="D318" s="4" t="s">
        <v>317</v>
      </c>
      <c r="E318" s="3"/>
    </row>
    <row r="319" spans="1:5" ht="25.9" customHeight="1" x14ac:dyDescent="0.4">
      <c r="A319" s="3">
        <v>317</v>
      </c>
      <c r="B319" s="3" t="str">
        <f>"黄仪"</f>
        <v>黄仪</v>
      </c>
      <c r="C319" s="3" t="str">
        <f>"女"</f>
        <v>女</v>
      </c>
      <c r="D319" s="4" t="s">
        <v>318</v>
      </c>
      <c r="E319" s="3"/>
    </row>
    <row r="320" spans="1:5" ht="25.9" customHeight="1" x14ac:dyDescent="0.4">
      <c r="A320" s="3">
        <v>318</v>
      </c>
      <c r="B320" s="3" t="str">
        <f>"黄映朋"</f>
        <v>黄映朋</v>
      </c>
      <c r="C320" s="3" t="str">
        <f>"女"</f>
        <v>女</v>
      </c>
      <c r="D320" s="4" t="s">
        <v>319</v>
      </c>
      <c r="E320" s="3"/>
    </row>
    <row r="321" spans="1:5" ht="25.9" customHeight="1" x14ac:dyDescent="0.4">
      <c r="A321" s="3">
        <v>319</v>
      </c>
      <c r="B321" s="3" t="str">
        <f>"黄元勋"</f>
        <v>黄元勋</v>
      </c>
      <c r="C321" s="3" t="str">
        <f>"男"</f>
        <v>男</v>
      </c>
      <c r="D321" s="4" t="s">
        <v>320</v>
      </c>
      <c r="E321" s="3"/>
    </row>
    <row r="322" spans="1:5" ht="25.9" customHeight="1" x14ac:dyDescent="0.4">
      <c r="A322" s="3">
        <v>320</v>
      </c>
      <c r="B322" s="3" t="str">
        <f>"黄泽高"</f>
        <v>黄泽高</v>
      </c>
      <c r="C322" s="3" t="str">
        <f>"男"</f>
        <v>男</v>
      </c>
      <c r="D322" s="4" t="s">
        <v>321</v>
      </c>
      <c r="E322" s="3"/>
    </row>
    <row r="323" spans="1:5" ht="25.9" customHeight="1" x14ac:dyDescent="0.4">
      <c r="A323" s="3">
        <v>321</v>
      </c>
      <c r="B323" s="3" t="str">
        <f>"黄泽涛"</f>
        <v>黄泽涛</v>
      </c>
      <c r="C323" s="3" t="str">
        <f>"男"</f>
        <v>男</v>
      </c>
      <c r="D323" s="4" t="s">
        <v>322</v>
      </c>
      <c r="E323" s="3"/>
    </row>
    <row r="324" spans="1:5" ht="25.9" customHeight="1" x14ac:dyDescent="0.4">
      <c r="A324" s="3">
        <v>322</v>
      </c>
      <c r="B324" s="3" t="str">
        <f>"黄泽兴"</f>
        <v>黄泽兴</v>
      </c>
      <c r="C324" s="3" t="str">
        <f>"男"</f>
        <v>男</v>
      </c>
      <c r="D324" s="4" t="s">
        <v>970</v>
      </c>
      <c r="E324" s="3"/>
    </row>
    <row r="325" spans="1:5" ht="25.9" customHeight="1" x14ac:dyDescent="0.4">
      <c r="A325" s="3">
        <v>323</v>
      </c>
      <c r="B325" s="3" t="str">
        <f>"黄珍仪"</f>
        <v>黄珍仪</v>
      </c>
      <c r="C325" s="3" t="str">
        <f>"女"</f>
        <v>女</v>
      </c>
      <c r="D325" s="4" t="s">
        <v>323</v>
      </c>
      <c r="E325" s="3"/>
    </row>
    <row r="326" spans="1:5" ht="25.9" customHeight="1" x14ac:dyDescent="0.4">
      <c r="A326" s="3">
        <v>324</v>
      </c>
      <c r="B326" s="3" t="str">
        <f>"黄政华"</f>
        <v>黄政华</v>
      </c>
      <c r="C326" s="3" t="str">
        <f>"男"</f>
        <v>男</v>
      </c>
      <c r="D326" s="4" t="s">
        <v>324</v>
      </c>
      <c r="E326" s="3"/>
    </row>
    <row r="327" spans="1:5" ht="25.9" customHeight="1" x14ac:dyDescent="0.4">
      <c r="A327" s="3">
        <v>325</v>
      </c>
      <c r="B327" s="3" t="str">
        <f>"黄子帅"</f>
        <v>黄子帅</v>
      </c>
      <c r="C327" s="3" t="str">
        <f>"男"</f>
        <v>男</v>
      </c>
      <c r="D327" s="4" t="s">
        <v>325</v>
      </c>
      <c r="E327" s="3"/>
    </row>
    <row r="328" spans="1:5" ht="25.9" customHeight="1" x14ac:dyDescent="0.4">
      <c r="A328" s="3">
        <v>326</v>
      </c>
      <c r="B328" s="3" t="str">
        <f>"姬莉菲"</f>
        <v>姬莉菲</v>
      </c>
      <c r="C328" s="3" t="str">
        <f>"女"</f>
        <v>女</v>
      </c>
      <c r="D328" s="4" t="s">
        <v>326</v>
      </c>
      <c r="E328" s="3"/>
    </row>
    <row r="329" spans="1:5" ht="25.9" customHeight="1" x14ac:dyDescent="0.4">
      <c r="A329" s="3">
        <v>327</v>
      </c>
      <c r="B329" s="3" t="str">
        <f>"吉东可"</f>
        <v>吉东可</v>
      </c>
      <c r="C329" s="3" t="str">
        <f>"男"</f>
        <v>男</v>
      </c>
      <c r="D329" s="4" t="s">
        <v>327</v>
      </c>
      <c r="E329" s="3"/>
    </row>
    <row r="330" spans="1:5" ht="25.9" customHeight="1" x14ac:dyDescent="0.4">
      <c r="A330" s="3">
        <v>328</v>
      </c>
      <c r="B330" s="3" t="str">
        <f>"吉佳怡"</f>
        <v>吉佳怡</v>
      </c>
      <c r="C330" s="3" t="str">
        <f>"女"</f>
        <v>女</v>
      </c>
      <c r="D330" s="4" t="s">
        <v>328</v>
      </c>
      <c r="E330" s="3"/>
    </row>
    <row r="331" spans="1:5" ht="25.9" customHeight="1" x14ac:dyDescent="0.4">
      <c r="A331" s="3">
        <v>329</v>
      </c>
      <c r="B331" s="3" t="str">
        <f>"吉雪花"</f>
        <v>吉雪花</v>
      </c>
      <c r="C331" s="3" t="str">
        <f>"女"</f>
        <v>女</v>
      </c>
      <c r="D331" s="4" t="s">
        <v>329</v>
      </c>
      <c r="E331" s="3"/>
    </row>
    <row r="332" spans="1:5" ht="25.9" customHeight="1" x14ac:dyDescent="0.4">
      <c r="A332" s="3">
        <v>330</v>
      </c>
      <c r="B332" s="3" t="str">
        <f>"吉越行"</f>
        <v>吉越行</v>
      </c>
      <c r="C332" s="3" t="str">
        <f>"男"</f>
        <v>男</v>
      </c>
      <c r="D332" s="4" t="s">
        <v>330</v>
      </c>
      <c r="E332" s="3"/>
    </row>
    <row r="333" spans="1:5" ht="25.9" customHeight="1" x14ac:dyDescent="0.4">
      <c r="A333" s="3">
        <v>331</v>
      </c>
      <c r="B333" s="3" t="str">
        <f>"吉正"</f>
        <v>吉正</v>
      </c>
      <c r="C333" s="3" t="str">
        <f>"男"</f>
        <v>男</v>
      </c>
      <c r="D333" s="4" t="s">
        <v>331</v>
      </c>
      <c r="E333" s="3"/>
    </row>
    <row r="334" spans="1:5" ht="25.9" customHeight="1" x14ac:dyDescent="0.4">
      <c r="A334" s="3">
        <v>332</v>
      </c>
      <c r="B334" s="3" t="str">
        <f>"吉智格"</f>
        <v>吉智格</v>
      </c>
      <c r="C334" s="3" t="str">
        <f>"男"</f>
        <v>男</v>
      </c>
      <c r="D334" s="4" t="s">
        <v>332</v>
      </c>
      <c r="E334" s="3"/>
    </row>
    <row r="335" spans="1:5" ht="25.9" customHeight="1" x14ac:dyDescent="0.4">
      <c r="A335" s="3">
        <v>333</v>
      </c>
      <c r="B335" s="3" t="str">
        <f>"姜梓妍"</f>
        <v>姜梓妍</v>
      </c>
      <c r="C335" s="3" t="str">
        <f>"女"</f>
        <v>女</v>
      </c>
      <c r="D335" s="4" t="s">
        <v>333</v>
      </c>
      <c r="E335" s="3"/>
    </row>
    <row r="336" spans="1:5" ht="25.9" customHeight="1" x14ac:dyDescent="0.4">
      <c r="A336" s="3">
        <v>334</v>
      </c>
      <c r="B336" s="3" t="str">
        <f>"蒋倩雯"</f>
        <v>蒋倩雯</v>
      </c>
      <c r="C336" s="3" t="str">
        <f>"女"</f>
        <v>女</v>
      </c>
      <c r="D336" s="4" t="s">
        <v>334</v>
      </c>
      <c r="E336" s="3"/>
    </row>
    <row r="337" spans="1:5" ht="25.9" customHeight="1" x14ac:dyDescent="0.4">
      <c r="A337" s="3">
        <v>335</v>
      </c>
      <c r="B337" s="3" t="str">
        <f>"焦闯"</f>
        <v>焦闯</v>
      </c>
      <c r="C337" s="3" t="str">
        <f>"男"</f>
        <v>男</v>
      </c>
      <c r="D337" s="4" t="s">
        <v>335</v>
      </c>
      <c r="E337" s="3"/>
    </row>
    <row r="338" spans="1:5" ht="25.9" customHeight="1" x14ac:dyDescent="0.4">
      <c r="A338" s="3">
        <v>336</v>
      </c>
      <c r="B338" s="3" t="str">
        <f>"解铭超"</f>
        <v>解铭超</v>
      </c>
      <c r="C338" s="3" t="str">
        <f>"女"</f>
        <v>女</v>
      </c>
      <c r="D338" s="4" t="s">
        <v>336</v>
      </c>
      <c r="E338" s="3"/>
    </row>
    <row r="339" spans="1:5" ht="25.9" customHeight="1" x14ac:dyDescent="0.4">
      <c r="A339" s="3">
        <v>337</v>
      </c>
      <c r="B339" s="3" t="str">
        <f>"金璐"</f>
        <v>金璐</v>
      </c>
      <c r="C339" s="3" t="str">
        <f>"女"</f>
        <v>女</v>
      </c>
      <c r="D339" s="4" t="s">
        <v>337</v>
      </c>
      <c r="E339" s="3"/>
    </row>
    <row r="340" spans="1:5" ht="25.9" customHeight="1" x14ac:dyDescent="0.4">
      <c r="A340" s="3">
        <v>338</v>
      </c>
      <c r="B340" s="3" t="str">
        <f>"康国全"</f>
        <v>康国全</v>
      </c>
      <c r="C340" s="3" t="str">
        <f>"男"</f>
        <v>男</v>
      </c>
      <c r="D340" s="4" t="s">
        <v>338</v>
      </c>
      <c r="E340" s="3"/>
    </row>
    <row r="341" spans="1:5" ht="25.9" customHeight="1" x14ac:dyDescent="0.4">
      <c r="A341" s="3">
        <v>339</v>
      </c>
      <c r="B341" s="3" t="str">
        <f>"赖恢特"</f>
        <v>赖恢特</v>
      </c>
      <c r="C341" s="3" t="str">
        <f>"男"</f>
        <v>男</v>
      </c>
      <c r="D341" s="4" t="s">
        <v>339</v>
      </c>
      <c r="E341" s="3"/>
    </row>
    <row r="342" spans="1:5" ht="25.9" customHeight="1" x14ac:dyDescent="0.4">
      <c r="A342" s="3">
        <v>340</v>
      </c>
      <c r="B342" s="3" t="str">
        <f>"赖菊晶"</f>
        <v>赖菊晶</v>
      </c>
      <c r="C342" s="3" t="str">
        <f>"女"</f>
        <v>女</v>
      </c>
      <c r="D342" s="4" t="s">
        <v>340</v>
      </c>
      <c r="E342" s="3"/>
    </row>
    <row r="343" spans="1:5" ht="25.9" customHeight="1" x14ac:dyDescent="0.4">
      <c r="A343" s="3">
        <v>341</v>
      </c>
      <c r="B343" s="3" t="str">
        <f>"赖树原"</f>
        <v>赖树原</v>
      </c>
      <c r="C343" s="3" t="str">
        <f>"男"</f>
        <v>男</v>
      </c>
      <c r="D343" s="4" t="s">
        <v>341</v>
      </c>
      <c r="E343" s="3"/>
    </row>
    <row r="344" spans="1:5" ht="25.9" customHeight="1" x14ac:dyDescent="0.4">
      <c r="A344" s="3">
        <v>342</v>
      </c>
      <c r="B344" s="3" t="str">
        <f>"兰博涵"</f>
        <v>兰博涵</v>
      </c>
      <c r="C344" s="3" t="str">
        <f>"男"</f>
        <v>男</v>
      </c>
      <c r="D344" s="4" t="s">
        <v>342</v>
      </c>
      <c r="E344" s="3"/>
    </row>
    <row r="345" spans="1:5" ht="25.9" customHeight="1" x14ac:dyDescent="0.4">
      <c r="A345" s="3">
        <v>343</v>
      </c>
      <c r="B345" s="3" t="str">
        <f>"兰蝶"</f>
        <v>兰蝶</v>
      </c>
      <c r="C345" s="3" t="str">
        <f>"女"</f>
        <v>女</v>
      </c>
      <c r="D345" s="4" t="s">
        <v>343</v>
      </c>
      <c r="E345" s="3"/>
    </row>
    <row r="346" spans="1:5" ht="25.9" customHeight="1" x14ac:dyDescent="0.4">
      <c r="A346" s="3">
        <v>344</v>
      </c>
      <c r="B346" s="3" t="str">
        <f>"兰阳钢"</f>
        <v>兰阳钢</v>
      </c>
      <c r="C346" s="3" t="str">
        <f>"男"</f>
        <v>男</v>
      </c>
      <c r="D346" s="4" t="s">
        <v>344</v>
      </c>
      <c r="E346" s="3"/>
    </row>
    <row r="347" spans="1:5" ht="25.9" customHeight="1" x14ac:dyDescent="0.4">
      <c r="A347" s="3">
        <v>345</v>
      </c>
      <c r="B347" s="3" t="str">
        <f>"蓝涛"</f>
        <v>蓝涛</v>
      </c>
      <c r="C347" s="3" t="str">
        <f>"男"</f>
        <v>男</v>
      </c>
      <c r="D347" s="4" t="s">
        <v>345</v>
      </c>
      <c r="E347" s="3"/>
    </row>
    <row r="348" spans="1:5" ht="25.9" customHeight="1" x14ac:dyDescent="0.4">
      <c r="A348" s="3">
        <v>346</v>
      </c>
      <c r="B348" s="3" t="str">
        <f>"蓝雨函"</f>
        <v>蓝雨函</v>
      </c>
      <c r="C348" s="3" t="str">
        <f>"女"</f>
        <v>女</v>
      </c>
      <c r="D348" s="4" t="s">
        <v>346</v>
      </c>
      <c r="E348" s="3"/>
    </row>
    <row r="349" spans="1:5" ht="25.9" customHeight="1" x14ac:dyDescent="0.4">
      <c r="A349" s="3">
        <v>347</v>
      </c>
      <c r="B349" s="3" t="str">
        <f>"雷少卿"</f>
        <v>雷少卿</v>
      </c>
      <c r="C349" s="3" t="str">
        <f>"男"</f>
        <v>男</v>
      </c>
      <c r="D349" s="4" t="s">
        <v>347</v>
      </c>
      <c r="E349" s="3"/>
    </row>
    <row r="350" spans="1:5" ht="25.9" customHeight="1" x14ac:dyDescent="0.4">
      <c r="A350" s="3">
        <v>348</v>
      </c>
      <c r="B350" s="3" t="str">
        <f>"黎柏然"</f>
        <v>黎柏然</v>
      </c>
      <c r="C350" s="3" t="str">
        <f>"女"</f>
        <v>女</v>
      </c>
      <c r="D350" s="4" t="s">
        <v>348</v>
      </c>
      <c r="E350" s="3"/>
    </row>
    <row r="351" spans="1:5" ht="25.9" customHeight="1" x14ac:dyDescent="0.4">
      <c r="A351" s="3">
        <v>349</v>
      </c>
      <c r="B351" s="3" t="str">
        <f>"黎大港"</f>
        <v>黎大港</v>
      </c>
      <c r="C351" s="3" t="str">
        <f>"男"</f>
        <v>男</v>
      </c>
      <c r="D351" s="4" t="s">
        <v>349</v>
      </c>
      <c r="E351" s="3"/>
    </row>
    <row r="352" spans="1:5" ht="25.9" customHeight="1" x14ac:dyDescent="0.4">
      <c r="A352" s="3">
        <v>350</v>
      </c>
      <c r="B352" s="3" t="str">
        <f>"黎芳伶"</f>
        <v>黎芳伶</v>
      </c>
      <c r="C352" s="3" t="str">
        <f>"女"</f>
        <v>女</v>
      </c>
      <c r="D352" s="4" t="s">
        <v>350</v>
      </c>
      <c r="E352" s="3"/>
    </row>
    <row r="353" spans="1:5" ht="25.9" customHeight="1" x14ac:dyDescent="0.4">
      <c r="A353" s="3">
        <v>351</v>
      </c>
      <c r="B353" s="3" t="str">
        <f>"黎福桃"</f>
        <v>黎福桃</v>
      </c>
      <c r="C353" s="3" t="str">
        <f>"女"</f>
        <v>女</v>
      </c>
      <c r="D353" s="4" t="s">
        <v>351</v>
      </c>
      <c r="E353" s="3"/>
    </row>
    <row r="354" spans="1:5" ht="25.9" customHeight="1" x14ac:dyDescent="0.4">
      <c r="A354" s="3">
        <v>352</v>
      </c>
      <c r="B354" s="3" t="str">
        <f>"黎家李"</f>
        <v>黎家李</v>
      </c>
      <c r="C354" s="3" t="str">
        <f>"男"</f>
        <v>男</v>
      </c>
      <c r="D354" s="4" t="s">
        <v>352</v>
      </c>
      <c r="E354" s="3"/>
    </row>
    <row r="355" spans="1:5" ht="25.9" customHeight="1" x14ac:dyDescent="0.4">
      <c r="A355" s="3">
        <v>353</v>
      </c>
      <c r="B355" s="3" t="str">
        <f>"黎家明"</f>
        <v>黎家明</v>
      </c>
      <c r="C355" s="3" t="str">
        <f>"男"</f>
        <v>男</v>
      </c>
      <c r="D355" s="4" t="s">
        <v>353</v>
      </c>
      <c r="E355" s="3"/>
    </row>
    <row r="356" spans="1:5" ht="25.9" customHeight="1" x14ac:dyDescent="0.4">
      <c r="A356" s="3">
        <v>354</v>
      </c>
      <c r="B356" s="3" t="str">
        <f>"黎家月"</f>
        <v>黎家月</v>
      </c>
      <c r="C356" s="3" t="str">
        <f>"女"</f>
        <v>女</v>
      </c>
      <c r="D356" s="4" t="s">
        <v>354</v>
      </c>
      <c r="E356" s="3"/>
    </row>
    <row r="357" spans="1:5" ht="25.9" customHeight="1" x14ac:dyDescent="0.4">
      <c r="A357" s="3">
        <v>355</v>
      </c>
      <c r="B357" s="3" t="str">
        <f>"黎嘉馨"</f>
        <v>黎嘉馨</v>
      </c>
      <c r="C357" s="3" t="str">
        <f>"女"</f>
        <v>女</v>
      </c>
      <c r="D357" s="4" t="s">
        <v>355</v>
      </c>
      <c r="E357" s="3"/>
    </row>
    <row r="358" spans="1:5" ht="25.9" customHeight="1" x14ac:dyDescent="0.4">
      <c r="A358" s="3">
        <v>356</v>
      </c>
      <c r="B358" s="3" t="str">
        <f>"黎锦宇"</f>
        <v>黎锦宇</v>
      </c>
      <c r="C358" s="3" t="str">
        <f>"男"</f>
        <v>男</v>
      </c>
      <c r="D358" s="4" t="s">
        <v>356</v>
      </c>
      <c r="E358" s="3"/>
    </row>
    <row r="359" spans="1:5" ht="25.9" customHeight="1" x14ac:dyDescent="0.4">
      <c r="A359" s="3">
        <v>357</v>
      </c>
      <c r="B359" s="3" t="str">
        <f>"黎京秀"</f>
        <v>黎京秀</v>
      </c>
      <c r="C359" s="3" t="str">
        <f>"女"</f>
        <v>女</v>
      </c>
      <c r="D359" s="4" t="s">
        <v>357</v>
      </c>
      <c r="E359" s="3"/>
    </row>
    <row r="360" spans="1:5" ht="25.9" customHeight="1" x14ac:dyDescent="0.4">
      <c r="A360" s="3">
        <v>358</v>
      </c>
      <c r="B360" s="3" t="str">
        <f>"黎经港"</f>
        <v>黎经港</v>
      </c>
      <c r="C360" s="3" t="str">
        <f>"女"</f>
        <v>女</v>
      </c>
      <c r="D360" s="4" t="s">
        <v>358</v>
      </c>
      <c r="E360" s="3"/>
    </row>
    <row r="361" spans="1:5" ht="25.9" customHeight="1" x14ac:dyDescent="0.4">
      <c r="A361" s="3">
        <v>359</v>
      </c>
      <c r="B361" s="3" t="str">
        <f>"黎经彤"</f>
        <v>黎经彤</v>
      </c>
      <c r="C361" s="3" t="str">
        <f>"女"</f>
        <v>女</v>
      </c>
      <c r="D361" s="4" t="s">
        <v>359</v>
      </c>
      <c r="E361" s="3"/>
    </row>
    <row r="362" spans="1:5" ht="25.9" customHeight="1" x14ac:dyDescent="0.4">
      <c r="A362" s="3">
        <v>360</v>
      </c>
      <c r="B362" s="3" t="str">
        <f>"黎礼广"</f>
        <v>黎礼广</v>
      </c>
      <c r="C362" s="3" t="str">
        <f>"男"</f>
        <v>男</v>
      </c>
      <c r="D362" s="4" t="s">
        <v>360</v>
      </c>
      <c r="E362" s="3"/>
    </row>
    <row r="363" spans="1:5" ht="25.9" customHeight="1" x14ac:dyDescent="0.4">
      <c r="A363" s="3">
        <v>361</v>
      </c>
      <c r="B363" s="3" t="str">
        <f>"黎亮豆"</f>
        <v>黎亮豆</v>
      </c>
      <c r="C363" s="3" t="str">
        <f>"女"</f>
        <v>女</v>
      </c>
      <c r="D363" s="4" t="s">
        <v>361</v>
      </c>
      <c r="E363" s="3"/>
    </row>
    <row r="364" spans="1:5" ht="25.9" customHeight="1" x14ac:dyDescent="0.4">
      <c r="A364" s="3">
        <v>362</v>
      </c>
      <c r="B364" s="3" t="str">
        <f>"黎玲玲"</f>
        <v>黎玲玲</v>
      </c>
      <c r="C364" s="3" t="str">
        <f>"女"</f>
        <v>女</v>
      </c>
      <c r="D364" s="4" t="s">
        <v>362</v>
      </c>
      <c r="E364" s="3"/>
    </row>
    <row r="365" spans="1:5" ht="25.9" customHeight="1" x14ac:dyDescent="0.4">
      <c r="A365" s="3">
        <v>363</v>
      </c>
      <c r="B365" s="3" t="str">
        <f>"黎念鑫"</f>
        <v>黎念鑫</v>
      </c>
      <c r="C365" s="3" t="str">
        <f>"女"</f>
        <v>女</v>
      </c>
      <c r="D365" s="4" t="s">
        <v>363</v>
      </c>
      <c r="E365" s="3"/>
    </row>
    <row r="366" spans="1:5" ht="25.9" customHeight="1" x14ac:dyDescent="0.4">
      <c r="A366" s="3">
        <v>364</v>
      </c>
      <c r="B366" s="3" t="str">
        <f>"黎容惠"</f>
        <v>黎容惠</v>
      </c>
      <c r="C366" s="3" t="str">
        <f>"女"</f>
        <v>女</v>
      </c>
      <c r="D366" s="4" t="s">
        <v>364</v>
      </c>
      <c r="E366" s="3"/>
    </row>
    <row r="367" spans="1:5" ht="25.9" customHeight="1" x14ac:dyDescent="0.4">
      <c r="A367" s="3">
        <v>365</v>
      </c>
      <c r="B367" s="3" t="str">
        <f>"黎滕"</f>
        <v>黎滕</v>
      </c>
      <c r="C367" s="3" t="str">
        <f>"男"</f>
        <v>男</v>
      </c>
      <c r="D367" s="4" t="s">
        <v>365</v>
      </c>
      <c r="E367" s="3"/>
    </row>
    <row r="368" spans="1:5" ht="25.9" customHeight="1" x14ac:dyDescent="0.4">
      <c r="A368" s="3">
        <v>366</v>
      </c>
      <c r="B368" s="3" t="str">
        <f>"黎璇"</f>
        <v>黎璇</v>
      </c>
      <c r="C368" s="3" t="str">
        <f>"女"</f>
        <v>女</v>
      </c>
      <c r="D368" s="4" t="s">
        <v>366</v>
      </c>
      <c r="E368" s="3"/>
    </row>
    <row r="369" spans="1:5" ht="25.9" customHeight="1" x14ac:dyDescent="0.4">
      <c r="A369" s="3">
        <v>367</v>
      </c>
      <c r="B369" s="3" t="str">
        <f>"黎雪坤"</f>
        <v>黎雪坤</v>
      </c>
      <c r="C369" s="3" t="str">
        <f>"女"</f>
        <v>女</v>
      </c>
      <c r="D369" s="4" t="s">
        <v>367</v>
      </c>
      <c r="E369" s="3"/>
    </row>
    <row r="370" spans="1:5" ht="25.9" customHeight="1" x14ac:dyDescent="0.4">
      <c r="A370" s="3">
        <v>368</v>
      </c>
      <c r="B370" s="3" t="str">
        <f>"黎炎梅"</f>
        <v>黎炎梅</v>
      </c>
      <c r="C370" s="3" t="str">
        <f>"女"</f>
        <v>女</v>
      </c>
      <c r="D370" s="4" t="s">
        <v>368</v>
      </c>
      <c r="E370" s="3"/>
    </row>
    <row r="371" spans="1:5" ht="25.9" customHeight="1" x14ac:dyDescent="0.4">
      <c r="A371" s="3">
        <v>369</v>
      </c>
      <c r="B371" s="3" t="str">
        <f>"黎永远"</f>
        <v>黎永远</v>
      </c>
      <c r="C371" s="3" t="str">
        <f>"男"</f>
        <v>男</v>
      </c>
      <c r="D371" s="4" t="s">
        <v>369</v>
      </c>
      <c r="E371" s="3"/>
    </row>
    <row r="372" spans="1:5" ht="25.9" customHeight="1" x14ac:dyDescent="0.4">
      <c r="A372" s="3">
        <v>370</v>
      </c>
      <c r="B372" s="3" t="str">
        <f>"黎长春"</f>
        <v>黎长春</v>
      </c>
      <c r="C372" s="3" t="str">
        <f>"男"</f>
        <v>男</v>
      </c>
      <c r="D372" s="4" t="s">
        <v>370</v>
      </c>
      <c r="E372" s="3"/>
    </row>
    <row r="373" spans="1:5" ht="25.9" customHeight="1" x14ac:dyDescent="0.4">
      <c r="A373" s="3">
        <v>371</v>
      </c>
      <c r="B373" s="3" t="str">
        <f>"黎子嫣"</f>
        <v>黎子嫣</v>
      </c>
      <c r="C373" s="3" t="str">
        <f>"女"</f>
        <v>女</v>
      </c>
      <c r="D373" s="4" t="s">
        <v>371</v>
      </c>
      <c r="E373" s="3"/>
    </row>
    <row r="374" spans="1:5" ht="25.9" customHeight="1" x14ac:dyDescent="0.4">
      <c r="A374" s="3">
        <v>372</v>
      </c>
      <c r="B374" s="3" t="str">
        <f>"李必雅"</f>
        <v>李必雅</v>
      </c>
      <c r="C374" s="3" t="str">
        <f>"女"</f>
        <v>女</v>
      </c>
      <c r="D374" s="4" t="s">
        <v>372</v>
      </c>
      <c r="E374" s="3"/>
    </row>
    <row r="375" spans="1:5" ht="25.9" customHeight="1" x14ac:dyDescent="0.4">
      <c r="A375" s="3">
        <v>373</v>
      </c>
      <c r="B375" s="3" t="str">
        <f>"李才政"</f>
        <v>李才政</v>
      </c>
      <c r="C375" s="3" t="str">
        <f>"男"</f>
        <v>男</v>
      </c>
      <c r="D375" s="4" t="s">
        <v>373</v>
      </c>
      <c r="E375" s="3"/>
    </row>
    <row r="376" spans="1:5" ht="25.9" customHeight="1" x14ac:dyDescent="0.4">
      <c r="A376" s="3">
        <v>374</v>
      </c>
      <c r="B376" s="3" t="str">
        <f>"李晨赫"</f>
        <v>李晨赫</v>
      </c>
      <c r="C376" s="3" t="str">
        <f>"男"</f>
        <v>男</v>
      </c>
      <c r="D376" s="4" t="s">
        <v>374</v>
      </c>
      <c r="E376" s="3"/>
    </row>
    <row r="377" spans="1:5" ht="25.9" customHeight="1" x14ac:dyDescent="0.4">
      <c r="A377" s="3">
        <v>375</v>
      </c>
      <c r="B377" s="3" t="str">
        <f>"李冲冲"</f>
        <v>李冲冲</v>
      </c>
      <c r="C377" s="3" t="str">
        <f>"男"</f>
        <v>男</v>
      </c>
      <c r="D377" s="4" t="s">
        <v>375</v>
      </c>
      <c r="E377" s="3"/>
    </row>
    <row r="378" spans="1:5" ht="25.9" customHeight="1" x14ac:dyDescent="0.4">
      <c r="A378" s="3">
        <v>376</v>
      </c>
      <c r="B378" s="3" t="str">
        <f>"李传合"</f>
        <v>李传合</v>
      </c>
      <c r="C378" s="3" t="str">
        <f>"女"</f>
        <v>女</v>
      </c>
      <c r="D378" s="4" t="s">
        <v>376</v>
      </c>
      <c r="E378" s="3"/>
    </row>
    <row r="379" spans="1:5" ht="25.9" customHeight="1" x14ac:dyDescent="0.4">
      <c r="A379" s="3">
        <v>377</v>
      </c>
      <c r="B379" s="3" t="str">
        <f>"李春妹"</f>
        <v>李春妹</v>
      </c>
      <c r="C379" s="3" t="str">
        <f>"女"</f>
        <v>女</v>
      </c>
      <c r="D379" s="4" t="s">
        <v>377</v>
      </c>
      <c r="E379" s="3"/>
    </row>
    <row r="380" spans="1:5" ht="25.9" customHeight="1" x14ac:dyDescent="0.4">
      <c r="A380" s="3">
        <v>378</v>
      </c>
      <c r="B380" s="3" t="str">
        <f>"李大通"</f>
        <v>李大通</v>
      </c>
      <c r="C380" s="3" t="str">
        <f>"男"</f>
        <v>男</v>
      </c>
      <c r="D380" s="4" t="s">
        <v>378</v>
      </c>
      <c r="E380" s="3"/>
    </row>
    <row r="381" spans="1:5" ht="25.9" customHeight="1" x14ac:dyDescent="0.4">
      <c r="A381" s="3">
        <v>379</v>
      </c>
      <c r="B381" s="3" t="str">
        <f>"李代淇"</f>
        <v>李代淇</v>
      </c>
      <c r="C381" s="3" t="str">
        <f>"男"</f>
        <v>男</v>
      </c>
      <c r="D381" s="4" t="s">
        <v>379</v>
      </c>
      <c r="E381" s="3"/>
    </row>
    <row r="382" spans="1:5" ht="25.9" customHeight="1" x14ac:dyDescent="0.4">
      <c r="A382" s="3">
        <v>380</v>
      </c>
      <c r="B382" s="3" t="str">
        <f>"李高翔"</f>
        <v>李高翔</v>
      </c>
      <c r="C382" s="3" t="str">
        <f>"男"</f>
        <v>男</v>
      </c>
      <c r="D382" s="4" t="s">
        <v>380</v>
      </c>
      <c r="E382" s="3"/>
    </row>
    <row r="383" spans="1:5" ht="25.9" customHeight="1" x14ac:dyDescent="0.4">
      <c r="A383" s="3">
        <v>381</v>
      </c>
      <c r="B383" s="3" t="str">
        <f>"李光正"</f>
        <v>李光正</v>
      </c>
      <c r="C383" s="3" t="str">
        <f>"男"</f>
        <v>男</v>
      </c>
      <c r="D383" s="4" t="s">
        <v>381</v>
      </c>
      <c r="E383" s="3"/>
    </row>
    <row r="384" spans="1:5" ht="25.9" customHeight="1" x14ac:dyDescent="0.4">
      <c r="A384" s="3">
        <v>382</v>
      </c>
      <c r="B384" s="3" t="str">
        <f>"李海虹"</f>
        <v>李海虹</v>
      </c>
      <c r="C384" s="3" t="str">
        <f>"女"</f>
        <v>女</v>
      </c>
      <c r="D384" s="4" t="s">
        <v>382</v>
      </c>
      <c r="E384" s="3"/>
    </row>
    <row r="385" spans="1:5" ht="25.9" customHeight="1" x14ac:dyDescent="0.4">
      <c r="A385" s="3">
        <v>383</v>
      </c>
      <c r="B385" s="3" t="str">
        <f>"李豪"</f>
        <v>李豪</v>
      </c>
      <c r="C385" s="3" t="str">
        <f>"男"</f>
        <v>男</v>
      </c>
      <c r="D385" s="4" t="s">
        <v>383</v>
      </c>
      <c r="E385" s="3"/>
    </row>
    <row r="386" spans="1:5" ht="25.9" customHeight="1" x14ac:dyDescent="0.4">
      <c r="A386" s="3">
        <v>384</v>
      </c>
      <c r="B386" s="3" t="str">
        <f>"李昊"</f>
        <v>李昊</v>
      </c>
      <c r="C386" s="3" t="str">
        <f>"男"</f>
        <v>男</v>
      </c>
      <c r="D386" s="4" t="s">
        <v>384</v>
      </c>
      <c r="E386" s="3"/>
    </row>
    <row r="387" spans="1:5" ht="25.9" customHeight="1" x14ac:dyDescent="0.4">
      <c r="A387" s="3">
        <v>385</v>
      </c>
      <c r="B387" s="3" t="str">
        <f>"李华峰"</f>
        <v>李华峰</v>
      </c>
      <c r="C387" s="3" t="str">
        <f>"男"</f>
        <v>男</v>
      </c>
      <c r="D387" s="4" t="s">
        <v>385</v>
      </c>
      <c r="E387" s="3"/>
    </row>
    <row r="388" spans="1:5" ht="25.9" customHeight="1" x14ac:dyDescent="0.4">
      <c r="A388" s="3">
        <v>386</v>
      </c>
      <c r="B388" s="3" t="str">
        <f>"李佳"</f>
        <v>李佳</v>
      </c>
      <c r="C388" s="3" t="str">
        <f>"男"</f>
        <v>男</v>
      </c>
      <c r="D388" s="4" t="s">
        <v>386</v>
      </c>
      <c r="E388" s="3"/>
    </row>
    <row r="389" spans="1:5" ht="25.9" customHeight="1" x14ac:dyDescent="0.4">
      <c r="A389" s="3">
        <v>387</v>
      </c>
      <c r="B389" s="3" t="str">
        <f>"李佳慧"</f>
        <v>李佳慧</v>
      </c>
      <c r="C389" s="3" t="str">
        <f>"女"</f>
        <v>女</v>
      </c>
      <c r="D389" s="4" t="s">
        <v>387</v>
      </c>
      <c r="E389" s="3"/>
    </row>
    <row r="390" spans="1:5" ht="25.9" customHeight="1" x14ac:dyDescent="0.4">
      <c r="A390" s="3">
        <v>388</v>
      </c>
      <c r="B390" s="3" t="str">
        <f>"李佳蒙"</f>
        <v>李佳蒙</v>
      </c>
      <c r="C390" s="3" t="str">
        <f>"女"</f>
        <v>女</v>
      </c>
      <c r="D390" s="4" t="s">
        <v>388</v>
      </c>
      <c r="E390" s="3"/>
    </row>
    <row r="391" spans="1:5" ht="25.9" customHeight="1" x14ac:dyDescent="0.4">
      <c r="A391" s="3">
        <v>389</v>
      </c>
      <c r="B391" s="3" t="str">
        <f>"李家团"</f>
        <v>李家团</v>
      </c>
      <c r="C391" s="3" t="str">
        <f>"男"</f>
        <v>男</v>
      </c>
      <c r="D391" s="4" t="s">
        <v>389</v>
      </c>
      <c r="E391" s="3"/>
    </row>
    <row r="392" spans="1:5" ht="25.9" customHeight="1" x14ac:dyDescent="0.4">
      <c r="A392" s="3">
        <v>390</v>
      </c>
      <c r="B392" s="3" t="str">
        <f>"李家音"</f>
        <v>李家音</v>
      </c>
      <c r="C392" s="3" t="str">
        <f>"女"</f>
        <v>女</v>
      </c>
      <c r="D392" s="4" t="s">
        <v>390</v>
      </c>
      <c r="E392" s="3"/>
    </row>
    <row r="393" spans="1:5" ht="25.9" customHeight="1" x14ac:dyDescent="0.4">
      <c r="A393" s="3">
        <v>391</v>
      </c>
      <c r="B393" s="3" t="str">
        <f>"李嘉俊"</f>
        <v>李嘉俊</v>
      </c>
      <c r="C393" s="3" t="str">
        <f>"男"</f>
        <v>男</v>
      </c>
      <c r="D393" s="4" t="s">
        <v>391</v>
      </c>
      <c r="E393" s="3"/>
    </row>
    <row r="394" spans="1:5" ht="25.9" customHeight="1" x14ac:dyDescent="0.4">
      <c r="A394" s="3">
        <v>392</v>
      </c>
      <c r="B394" s="3" t="str">
        <f>"李洁"</f>
        <v>李洁</v>
      </c>
      <c r="C394" s="3" t="str">
        <f>"女"</f>
        <v>女</v>
      </c>
      <c r="D394" s="4" t="s">
        <v>392</v>
      </c>
      <c r="E394" s="3"/>
    </row>
    <row r="395" spans="1:5" ht="25.9" customHeight="1" x14ac:dyDescent="0.4">
      <c r="A395" s="3">
        <v>393</v>
      </c>
      <c r="B395" s="3" t="str">
        <f>"李晶"</f>
        <v>李晶</v>
      </c>
      <c r="C395" s="3" t="str">
        <f>"男"</f>
        <v>男</v>
      </c>
      <c r="D395" s="4" t="s">
        <v>393</v>
      </c>
      <c r="E395" s="3"/>
    </row>
    <row r="396" spans="1:5" ht="25.9" customHeight="1" x14ac:dyDescent="0.4">
      <c r="A396" s="3">
        <v>394</v>
      </c>
      <c r="B396" s="3" t="str">
        <f>"李景鸿"</f>
        <v>李景鸿</v>
      </c>
      <c r="C396" s="3" t="str">
        <f>"男"</f>
        <v>男</v>
      </c>
      <c r="D396" s="4" t="s">
        <v>394</v>
      </c>
      <c r="E396" s="3"/>
    </row>
    <row r="397" spans="1:5" ht="25.9" customHeight="1" x14ac:dyDescent="0.4">
      <c r="A397" s="3">
        <v>395</v>
      </c>
      <c r="B397" s="3" t="str">
        <f>"李娟"</f>
        <v>李娟</v>
      </c>
      <c r="C397" s="3" t="str">
        <f>"女"</f>
        <v>女</v>
      </c>
      <c r="D397" s="4" t="s">
        <v>395</v>
      </c>
      <c r="E397" s="3"/>
    </row>
    <row r="398" spans="1:5" ht="25.9" customHeight="1" x14ac:dyDescent="0.4">
      <c r="A398" s="3">
        <v>396</v>
      </c>
      <c r="B398" s="3" t="str">
        <f>"李俊"</f>
        <v>李俊</v>
      </c>
      <c r="C398" s="3" t="str">
        <f>"男"</f>
        <v>男</v>
      </c>
      <c r="D398" s="4" t="s">
        <v>396</v>
      </c>
      <c r="E398" s="3"/>
    </row>
    <row r="399" spans="1:5" ht="25.9" customHeight="1" x14ac:dyDescent="0.4">
      <c r="A399" s="3">
        <v>397</v>
      </c>
      <c r="B399" s="3" t="str">
        <f>"李苛"</f>
        <v>李苛</v>
      </c>
      <c r="C399" s="3" t="str">
        <f>"女"</f>
        <v>女</v>
      </c>
      <c r="D399" s="4" t="s">
        <v>397</v>
      </c>
      <c r="E399" s="3"/>
    </row>
    <row r="400" spans="1:5" ht="25.9" customHeight="1" x14ac:dyDescent="0.4">
      <c r="A400" s="3">
        <v>398</v>
      </c>
      <c r="B400" s="3" t="str">
        <f>"李龙"</f>
        <v>李龙</v>
      </c>
      <c r="C400" s="3" t="str">
        <f>"男"</f>
        <v>男</v>
      </c>
      <c r="D400" s="4" t="s">
        <v>398</v>
      </c>
      <c r="E400" s="3"/>
    </row>
    <row r="401" spans="1:5" ht="25.9" customHeight="1" x14ac:dyDescent="0.4">
      <c r="A401" s="3">
        <v>399</v>
      </c>
      <c r="B401" s="3" t="str">
        <f>"李美飞"</f>
        <v>李美飞</v>
      </c>
      <c r="C401" s="3" t="str">
        <f>"男"</f>
        <v>男</v>
      </c>
      <c r="D401" s="4" t="s">
        <v>399</v>
      </c>
      <c r="E401" s="3"/>
    </row>
    <row r="402" spans="1:5" ht="25.9" customHeight="1" x14ac:dyDescent="0.4">
      <c r="A402" s="3">
        <v>400</v>
      </c>
      <c r="B402" s="3" t="str">
        <f>"李美琦"</f>
        <v>李美琦</v>
      </c>
      <c r="C402" s="3" t="str">
        <f>"女"</f>
        <v>女</v>
      </c>
      <c r="D402" s="4" t="s">
        <v>400</v>
      </c>
      <c r="E402" s="3"/>
    </row>
    <row r="403" spans="1:5" ht="25.9" customHeight="1" x14ac:dyDescent="0.4">
      <c r="A403" s="3">
        <v>401</v>
      </c>
      <c r="B403" s="3" t="str">
        <f>"李妹"</f>
        <v>李妹</v>
      </c>
      <c r="C403" s="3" t="str">
        <f>"女"</f>
        <v>女</v>
      </c>
      <c r="D403" s="4" t="s">
        <v>401</v>
      </c>
      <c r="E403" s="3"/>
    </row>
    <row r="404" spans="1:5" ht="25.9" customHeight="1" x14ac:dyDescent="0.4">
      <c r="A404" s="3">
        <v>402</v>
      </c>
      <c r="B404" s="3" t="str">
        <f>"李梦慧"</f>
        <v>李梦慧</v>
      </c>
      <c r="C404" s="3" t="str">
        <f>"女"</f>
        <v>女</v>
      </c>
      <c r="D404" s="4" t="s">
        <v>314</v>
      </c>
      <c r="E404" s="3"/>
    </row>
    <row r="405" spans="1:5" ht="25.9" customHeight="1" x14ac:dyDescent="0.4">
      <c r="A405" s="3">
        <v>403</v>
      </c>
      <c r="B405" s="3" t="str">
        <f>"李明辉"</f>
        <v>李明辉</v>
      </c>
      <c r="C405" s="3" t="str">
        <f>"男"</f>
        <v>男</v>
      </c>
      <c r="D405" s="4" t="s">
        <v>402</v>
      </c>
      <c r="E405" s="3"/>
    </row>
    <row r="406" spans="1:5" ht="25.9" customHeight="1" x14ac:dyDescent="0.4">
      <c r="A406" s="3">
        <v>404</v>
      </c>
      <c r="B406" s="3" t="str">
        <f>"李明吉"</f>
        <v>李明吉</v>
      </c>
      <c r="C406" s="3" t="str">
        <f>"男"</f>
        <v>男</v>
      </c>
      <c r="D406" s="4" t="s">
        <v>403</v>
      </c>
      <c r="E406" s="3"/>
    </row>
    <row r="407" spans="1:5" ht="25.9" customHeight="1" x14ac:dyDescent="0.4">
      <c r="A407" s="3">
        <v>405</v>
      </c>
      <c r="B407" s="3" t="str">
        <f>"李宁"</f>
        <v>李宁</v>
      </c>
      <c r="C407" s="3" t="str">
        <f>"男"</f>
        <v>男</v>
      </c>
      <c r="D407" s="4" t="s">
        <v>404</v>
      </c>
      <c r="E407" s="3"/>
    </row>
    <row r="408" spans="1:5" ht="25.9" customHeight="1" x14ac:dyDescent="0.4">
      <c r="A408" s="3">
        <v>406</v>
      </c>
      <c r="B408" s="3" t="str">
        <f>"李漂漂"</f>
        <v>李漂漂</v>
      </c>
      <c r="C408" s="3" t="str">
        <f>"女"</f>
        <v>女</v>
      </c>
      <c r="D408" s="4" t="s">
        <v>405</v>
      </c>
      <c r="E408" s="3"/>
    </row>
    <row r="409" spans="1:5" ht="25.9" customHeight="1" x14ac:dyDescent="0.4">
      <c r="A409" s="3">
        <v>407</v>
      </c>
      <c r="B409" s="3" t="str">
        <f>"李世龙"</f>
        <v>李世龙</v>
      </c>
      <c r="C409" s="3" t="str">
        <f>"女"</f>
        <v>女</v>
      </c>
      <c r="D409" s="4" t="s">
        <v>406</v>
      </c>
      <c r="E409" s="3"/>
    </row>
    <row r="410" spans="1:5" ht="25.9" customHeight="1" x14ac:dyDescent="0.4">
      <c r="A410" s="3">
        <v>408</v>
      </c>
      <c r="B410" s="3" t="str">
        <f>"李世艳"</f>
        <v>李世艳</v>
      </c>
      <c r="C410" s="3" t="str">
        <f>"女"</f>
        <v>女</v>
      </c>
      <c r="D410" s="4" t="s">
        <v>407</v>
      </c>
      <c r="E410" s="3"/>
    </row>
    <row r="411" spans="1:5" ht="25.9" customHeight="1" x14ac:dyDescent="0.4">
      <c r="A411" s="3">
        <v>409</v>
      </c>
      <c r="B411" s="3" t="str">
        <f>"李世玉"</f>
        <v>李世玉</v>
      </c>
      <c r="C411" s="3" t="str">
        <f>"男"</f>
        <v>男</v>
      </c>
      <c r="D411" s="4" t="s">
        <v>408</v>
      </c>
      <c r="E411" s="3"/>
    </row>
    <row r="412" spans="1:5" ht="25.9" customHeight="1" x14ac:dyDescent="0.4">
      <c r="A412" s="3">
        <v>410</v>
      </c>
      <c r="B412" s="3" t="str">
        <f>"李帅"</f>
        <v>李帅</v>
      </c>
      <c r="C412" s="3" t="str">
        <f>"男"</f>
        <v>男</v>
      </c>
      <c r="D412" s="4" t="s">
        <v>409</v>
      </c>
      <c r="E412" s="3"/>
    </row>
    <row r="413" spans="1:5" ht="25.9" customHeight="1" x14ac:dyDescent="0.4">
      <c r="A413" s="3">
        <v>411</v>
      </c>
      <c r="B413" s="3" t="str">
        <f>"李松洋"</f>
        <v>李松洋</v>
      </c>
      <c r="C413" s="3" t="str">
        <f>"女"</f>
        <v>女</v>
      </c>
      <c r="D413" s="4" t="s">
        <v>410</v>
      </c>
      <c r="E413" s="3"/>
    </row>
    <row r="414" spans="1:5" ht="25.9" customHeight="1" x14ac:dyDescent="0.4">
      <c r="A414" s="3">
        <v>412</v>
      </c>
      <c r="B414" s="3" t="str">
        <f>"李廷安"</f>
        <v>李廷安</v>
      </c>
      <c r="C414" s="3" t="str">
        <f>"男"</f>
        <v>男</v>
      </c>
      <c r="D414" s="4" t="s">
        <v>411</v>
      </c>
      <c r="E414" s="3"/>
    </row>
    <row r="415" spans="1:5" ht="25.9" customHeight="1" x14ac:dyDescent="0.4">
      <c r="A415" s="3">
        <v>413</v>
      </c>
      <c r="B415" s="3" t="str">
        <f>"李廷代"</f>
        <v>李廷代</v>
      </c>
      <c r="C415" s="3" t="str">
        <f>"男"</f>
        <v>男</v>
      </c>
      <c r="D415" s="4" t="s">
        <v>412</v>
      </c>
      <c r="E415" s="3"/>
    </row>
    <row r="416" spans="1:5" ht="25.9" customHeight="1" x14ac:dyDescent="0.4">
      <c r="A416" s="3">
        <v>414</v>
      </c>
      <c r="B416" s="3" t="str">
        <f>"李文华"</f>
        <v>李文华</v>
      </c>
      <c r="C416" s="3" t="str">
        <f>"女"</f>
        <v>女</v>
      </c>
      <c r="D416" s="4" t="s">
        <v>413</v>
      </c>
      <c r="E416" s="3"/>
    </row>
    <row r="417" spans="1:5" ht="25.9" customHeight="1" x14ac:dyDescent="0.4">
      <c r="A417" s="3">
        <v>415</v>
      </c>
      <c r="B417" s="3" t="str">
        <f>"李文轩"</f>
        <v>李文轩</v>
      </c>
      <c r="C417" s="3" t="str">
        <f>"男"</f>
        <v>男</v>
      </c>
      <c r="D417" s="4" t="s">
        <v>414</v>
      </c>
      <c r="E417" s="3"/>
    </row>
    <row r="418" spans="1:5" ht="25.9" customHeight="1" x14ac:dyDescent="0.4">
      <c r="A418" s="3">
        <v>416</v>
      </c>
      <c r="B418" s="3" t="str">
        <f>"李仙媛"</f>
        <v>李仙媛</v>
      </c>
      <c r="C418" s="3" t="str">
        <f>"女"</f>
        <v>女</v>
      </c>
      <c r="D418" s="4" t="s">
        <v>415</v>
      </c>
      <c r="E418" s="3"/>
    </row>
    <row r="419" spans="1:5" ht="25.9" customHeight="1" x14ac:dyDescent="0.4">
      <c r="A419" s="3">
        <v>417</v>
      </c>
      <c r="B419" s="3" t="str">
        <f>"李鲜"</f>
        <v>李鲜</v>
      </c>
      <c r="C419" s="3" t="str">
        <f>"女"</f>
        <v>女</v>
      </c>
      <c r="D419" s="4" t="s">
        <v>416</v>
      </c>
      <c r="E419" s="3"/>
    </row>
    <row r="420" spans="1:5" ht="25.9" customHeight="1" x14ac:dyDescent="0.4">
      <c r="A420" s="3">
        <v>418</v>
      </c>
      <c r="B420" s="3" t="str">
        <f>"李翔"</f>
        <v>李翔</v>
      </c>
      <c r="C420" s="3" t="str">
        <f>"男"</f>
        <v>男</v>
      </c>
      <c r="D420" s="4" t="s">
        <v>417</v>
      </c>
      <c r="E420" s="3"/>
    </row>
    <row r="421" spans="1:5" ht="25.9" customHeight="1" x14ac:dyDescent="0.4">
      <c r="A421" s="3">
        <v>419</v>
      </c>
      <c r="B421" s="3" t="str">
        <f>"李欣"</f>
        <v>李欣</v>
      </c>
      <c r="C421" s="3" t="str">
        <f>"女"</f>
        <v>女</v>
      </c>
      <c r="D421" s="4" t="s">
        <v>418</v>
      </c>
      <c r="E421" s="3"/>
    </row>
    <row r="422" spans="1:5" ht="25.9" customHeight="1" x14ac:dyDescent="0.4">
      <c r="A422" s="3">
        <v>420</v>
      </c>
      <c r="B422" s="3" t="str">
        <f>"李雪芬"</f>
        <v>李雪芬</v>
      </c>
      <c r="C422" s="3" t="str">
        <f>"女"</f>
        <v>女</v>
      </c>
      <c r="D422" s="4" t="s">
        <v>419</v>
      </c>
      <c r="E422" s="3"/>
    </row>
    <row r="423" spans="1:5" ht="25.9" customHeight="1" x14ac:dyDescent="0.4">
      <c r="A423" s="3">
        <v>421</v>
      </c>
      <c r="B423" s="3" t="str">
        <f>"李衍瑞"</f>
        <v>李衍瑞</v>
      </c>
      <c r="C423" s="3" t="str">
        <f>"男"</f>
        <v>男</v>
      </c>
      <c r="D423" s="4" t="s">
        <v>420</v>
      </c>
      <c r="E423" s="3"/>
    </row>
    <row r="424" spans="1:5" ht="25.9" customHeight="1" x14ac:dyDescent="0.4">
      <c r="A424" s="3">
        <v>422</v>
      </c>
      <c r="B424" s="3" t="str">
        <f>"李艳萍"</f>
        <v>李艳萍</v>
      </c>
      <c r="C424" s="3" t="str">
        <f>"女"</f>
        <v>女</v>
      </c>
      <c r="D424" s="4" t="s">
        <v>421</v>
      </c>
      <c r="E424" s="3"/>
    </row>
    <row r="425" spans="1:5" ht="25.9" customHeight="1" x14ac:dyDescent="0.4">
      <c r="A425" s="3">
        <v>423</v>
      </c>
      <c r="B425" s="3" t="str">
        <f>"李业胜"</f>
        <v>李业胜</v>
      </c>
      <c r="C425" s="3" t="str">
        <f>"男"</f>
        <v>男</v>
      </c>
      <c r="D425" s="4" t="s">
        <v>422</v>
      </c>
      <c r="E425" s="3"/>
    </row>
    <row r="426" spans="1:5" ht="25.9" customHeight="1" x14ac:dyDescent="0.4">
      <c r="A426" s="3">
        <v>424</v>
      </c>
      <c r="B426" s="3" t="str">
        <f>"李依澄"</f>
        <v>李依澄</v>
      </c>
      <c r="C426" s="3" t="str">
        <f>"女"</f>
        <v>女</v>
      </c>
      <c r="D426" s="4" t="s">
        <v>423</v>
      </c>
      <c r="E426" s="3"/>
    </row>
    <row r="427" spans="1:5" ht="25.9" customHeight="1" x14ac:dyDescent="0.4">
      <c r="A427" s="3">
        <v>425</v>
      </c>
      <c r="B427" s="3" t="str">
        <f>"李怡平"</f>
        <v>李怡平</v>
      </c>
      <c r="C427" s="3" t="str">
        <f>"女"</f>
        <v>女</v>
      </c>
      <c r="D427" s="4" t="s">
        <v>424</v>
      </c>
      <c r="E427" s="3"/>
    </row>
    <row r="428" spans="1:5" ht="25.9" customHeight="1" x14ac:dyDescent="0.4">
      <c r="A428" s="3">
        <v>426</v>
      </c>
      <c r="B428" s="3" t="str">
        <f>"李友豪"</f>
        <v>李友豪</v>
      </c>
      <c r="C428" s="3" t="str">
        <f>"男"</f>
        <v>男</v>
      </c>
      <c r="D428" s="4" t="s">
        <v>425</v>
      </c>
      <c r="E428" s="3"/>
    </row>
    <row r="429" spans="1:5" ht="25.9" customHeight="1" x14ac:dyDescent="0.4">
      <c r="A429" s="3">
        <v>427</v>
      </c>
      <c r="B429" s="3" t="str">
        <f>"李章敏"</f>
        <v>李章敏</v>
      </c>
      <c r="C429" s="3" t="str">
        <f>"男"</f>
        <v>男</v>
      </c>
      <c r="D429" s="4" t="s">
        <v>426</v>
      </c>
      <c r="E429" s="3"/>
    </row>
    <row r="430" spans="1:5" ht="25.9" customHeight="1" x14ac:dyDescent="0.4">
      <c r="A430" s="3">
        <v>428</v>
      </c>
      <c r="B430" s="3" t="str">
        <f>"李正欣"</f>
        <v>李正欣</v>
      </c>
      <c r="C430" s="3" t="str">
        <f>"女"</f>
        <v>女</v>
      </c>
      <c r="D430" s="4" t="s">
        <v>427</v>
      </c>
      <c r="E430" s="3"/>
    </row>
    <row r="431" spans="1:5" ht="25.9" customHeight="1" x14ac:dyDescent="0.4">
      <c r="A431" s="3">
        <v>429</v>
      </c>
      <c r="B431" s="3" t="str">
        <f>"李卓青"</f>
        <v>李卓青</v>
      </c>
      <c r="C431" s="3" t="str">
        <f>"女"</f>
        <v>女</v>
      </c>
      <c r="D431" s="4" t="s">
        <v>428</v>
      </c>
      <c r="E431" s="3"/>
    </row>
    <row r="432" spans="1:5" ht="25.9" customHeight="1" x14ac:dyDescent="0.4">
      <c r="A432" s="3">
        <v>430</v>
      </c>
      <c r="B432" s="3" t="str">
        <f>"李姿"</f>
        <v>李姿</v>
      </c>
      <c r="C432" s="3" t="str">
        <f>"女"</f>
        <v>女</v>
      </c>
      <c r="D432" s="4" t="s">
        <v>429</v>
      </c>
      <c r="E432" s="3"/>
    </row>
    <row r="433" spans="1:5" ht="25.9" customHeight="1" x14ac:dyDescent="0.4">
      <c r="A433" s="3">
        <v>431</v>
      </c>
      <c r="B433" s="3" t="str">
        <f>"连婉婷"</f>
        <v>连婉婷</v>
      </c>
      <c r="C433" s="3" t="str">
        <f>"女"</f>
        <v>女</v>
      </c>
      <c r="D433" s="4" t="s">
        <v>430</v>
      </c>
      <c r="E433" s="3"/>
    </row>
    <row r="434" spans="1:5" ht="25.9" customHeight="1" x14ac:dyDescent="0.4">
      <c r="A434" s="3">
        <v>432</v>
      </c>
      <c r="B434" s="3" t="str">
        <f>"连英如"</f>
        <v>连英如</v>
      </c>
      <c r="C434" s="3" t="str">
        <f>"女"</f>
        <v>女</v>
      </c>
      <c r="D434" s="4" t="s">
        <v>431</v>
      </c>
      <c r="E434" s="3"/>
    </row>
    <row r="435" spans="1:5" ht="25.9" customHeight="1" x14ac:dyDescent="0.4">
      <c r="A435" s="3">
        <v>433</v>
      </c>
      <c r="B435" s="3" t="str">
        <f>"梁昌丽"</f>
        <v>梁昌丽</v>
      </c>
      <c r="C435" s="3" t="str">
        <f>"女"</f>
        <v>女</v>
      </c>
      <c r="D435" s="4" t="s">
        <v>432</v>
      </c>
      <c r="E435" s="3"/>
    </row>
    <row r="436" spans="1:5" ht="25.9" customHeight="1" x14ac:dyDescent="0.4">
      <c r="A436" s="3">
        <v>434</v>
      </c>
      <c r="B436" s="3" t="str">
        <f>"梁桂铭"</f>
        <v>梁桂铭</v>
      </c>
      <c r="C436" s="3" t="str">
        <f>"男"</f>
        <v>男</v>
      </c>
      <c r="D436" s="4" t="s">
        <v>433</v>
      </c>
      <c r="E436" s="3"/>
    </row>
    <row r="437" spans="1:5" ht="25.9" customHeight="1" x14ac:dyDescent="0.4">
      <c r="A437" s="3">
        <v>435</v>
      </c>
      <c r="B437" s="3" t="str">
        <f>"梁丽娟"</f>
        <v>梁丽娟</v>
      </c>
      <c r="C437" s="3" t="str">
        <f>"女"</f>
        <v>女</v>
      </c>
      <c r="D437" s="4" t="s">
        <v>434</v>
      </c>
      <c r="E437" s="3"/>
    </row>
    <row r="438" spans="1:5" ht="25.9" customHeight="1" x14ac:dyDescent="0.4">
      <c r="A438" s="3">
        <v>436</v>
      </c>
      <c r="B438" s="3" t="str">
        <f>"梁明裕"</f>
        <v>梁明裕</v>
      </c>
      <c r="C438" s="3" t="str">
        <f>"男"</f>
        <v>男</v>
      </c>
      <c r="D438" s="4" t="s">
        <v>435</v>
      </c>
      <c r="E438" s="3"/>
    </row>
    <row r="439" spans="1:5" ht="25.9" customHeight="1" x14ac:dyDescent="0.4">
      <c r="A439" s="3">
        <v>437</v>
      </c>
      <c r="B439" s="3" t="str">
        <f>"梁其乐"</f>
        <v>梁其乐</v>
      </c>
      <c r="C439" s="3" t="str">
        <f>"女"</f>
        <v>女</v>
      </c>
      <c r="D439" s="4" t="s">
        <v>436</v>
      </c>
      <c r="E439" s="3"/>
    </row>
    <row r="440" spans="1:5" ht="25.9" customHeight="1" x14ac:dyDescent="0.4">
      <c r="A440" s="3">
        <v>438</v>
      </c>
      <c r="B440" s="3" t="str">
        <f>"梁生壮"</f>
        <v>梁生壮</v>
      </c>
      <c r="C440" s="3" t="str">
        <f>"男"</f>
        <v>男</v>
      </c>
      <c r="D440" s="4" t="s">
        <v>437</v>
      </c>
      <c r="E440" s="3"/>
    </row>
    <row r="441" spans="1:5" ht="25.9" customHeight="1" x14ac:dyDescent="0.4">
      <c r="A441" s="3">
        <v>439</v>
      </c>
      <c r="B441" s="3" t="str">
        <f>"梁月花"</f>
        <v>梁月花</v>
      </c>
      <c r="C441" s="3" t="str">
        <f>"女"</f>
        <v>女</v>
      </c>
      <c r="D441" s="4" t="s">
        <v>438</v>
      </c>
      <c r="E441" s="3"/>
    </row>
    <row r="442" spans="1:5" ht="25.9" customHeight="1" x14ac:dyDescent="0.4">
      <c r="A442" s="3">
        <v>440</v>
      </c>
      <c r="B442" s="3" t="str">
        <f>"梁泽龙"</f>
        <v>梁泽龙</v>
      </c>
      <c r="C442" s="3" t="str">
        <f>"男"</f>
        <v>男</v>
      </c>
      <c r="D442" s="4" t="s">
        <v>439</v>
      </c>
      <c r="E442" s="3"/>
    </row>
    <row r="443" spans="1:5" ht="25.9" customHeight="1" x14ac:dyDescent="0.4">
      <c r="A443" s="3">
        <v>441</v>
      </c>
      <c r="B443" s="3" t="str">
        <f>"廖竞雄"</f>
        <v>廖竞雄</v>
      </c>
      <c r="C443" s="3" t="str">
        <f>"男"</f>
        <v>男</v>
      </c>
      <c r="D443" s="4" t="s">
        <v>440</v>
      </c>
      <c r="E443" s="3"/>
    </row>
    <row r="444" spans="1:5" ht="25.9" customHeight="1" x14ac:dyDescent="0.4">
      <c r="A444" s="3">
        <v>442</v>
      </c>
      <c r="B444" s="3" t="str">
        <f>"林岸"</f>
        <v>林岸</v>
      </c>
      <c r="C444" s="3" t="str">
        <f>"女"</f>
        <v>女</v>
      </c>
      <c r="D444" s="4" t="s">
        <v>441</v>
      </c>
      <c r="E444" s="3"/>
    </row>
    <row r="445" spans="1:5" ht="25.9" customHeight="1" x14ac:dyDescent="0.4">
      <c r="A445" s="3">
        <v>443</v>
      </c>
      <c r="B445" s="3" t="str">
        <f>"林斌"</f>
        <v>林斌</v>
      </c>
      <c r="C445" s="3" t="str">
        <f>"男"</f>
        <v>男</v>
      </c>
      <c r="D445" s="4" t="s">
        <v>442</v>
      </c>
      <c r="E445" s="3"/>
    </row>
    <row r="446" spans="1:5" ht="25.9" customHeight="1" x14ac:dyDescent="0.4">
      <c r="A446" s="3">
        <v>444</v>
      </c>
      <c r="B446" s="3" t="str">
        <f>"林炽静"</f>
        <v>林炽静</v>
      </c>
      <c r="C446" s="3" t="str">
        <f>"女"</f>
        <v>女</v>
      </c>
      <c r="D446" s="4" t="s">
        <v>443</v>
      </c>
      <c r="E446" s="3"/>
    </row>
    <row r="447" spans="1:5" ht="25.9" customHeight="1" x14ac:dyDescent="0.4">
      <c r="A447" s="3">
        <v>445</v>
      </c>
      <c r="B447" s="3" t="str">
        <f>"林春燕"</f>
        <v>林春燕</v>
      </c>
      <c r="C447" s="3" t="str">
        <f>"女"</f>
        <v>女</v>
      </c>
      <c r="D447" s="4" t="s">
        <v>444</v>
      </c>
      <c r="E447" s="3"/>
    </row>
    <row r="448" spans="1:5" ht="25.9" customHeight="1" x14ac:dyDescent="0.4">
      <c r="A448" s="3">
        <v>446</v>
      </c>
      <c r="B448" s="3" t="str">
        <f>"林道柠"</f>
        <v>林道柠</v>
      </c>
      <c r="C448" s="3" t="str">
        <f>"女"</f>
        <v>女</v>
      </c>
      <c r="D448" s="4" t="s">
        <v>445</v>
      </c>
      <c r="E448" s="3"/>
    </row>
    <row r="449" spans="1:5" ht="25.9" customHeight="1" x14ac:dyDescent="0.4">
      <c r="A449" s="3">
        <v>447</v>
      </c>
      <c r="B449" s="3" t="str">
        <f>"林海育"</f>
        <v>林海育</v>
      </c>
      <c r="C449" s="3" t="str">
        <f>"男"</f>
        <v>男</v>
      </c>
      <c r="D449" s="4" t="s">
        <v>446</v>
      </c>
      <c r="E449" s="3"/>
    </row>
    <row r="450" spans="1:5" ht="25.9" customHeight="1" x14ac:dyDescent="0.4">
      <c r="A450" s="3">
        <v>448</v>
      </c>
      <c r="B450" s="3" t="str">
        <f>"林泓睿"</f>
        <v>林泓睿</v>
      </c>
      <c r="C450" s="3" t="str">
        <f>"男"</f>
        <v>男</v>
      </c>
      <c r="D450" s="4" t="s">
        <v>447</v>
      </c>
      <c r="E450" s="3"/>
    </row>
    <row r="451" spans="1:5" ht="25.9" customHeight="1" x14ac:dyDescent="0.4">
      <c r="A451" s="3">
        <v>449</v>
      </c>
      <c r="B451" s="3" t="str">
        <f>"林鸿帅"</f>
        <v>林鸿帅</v>
      </c>
      <c r="C451" s="3" t="str">
        <f>"男"</f>
        <v>男</v>
      </c>
      <c r="D451" s="4" t="s">
        <v>448</v>
      </c>
      <c r="E451" s="3"/>
    </row>
    <row r="452" spans="1:5" ht="25.9" customHeight="1" x14ac:dyDescent="0.4">
      <c r="A452" s="3">
        <v>450</v>
      </c>
      <c r="B452" s="3" t="str">
        <f>"林欢"</f>
        <v>林欢</v>
      </c>
      <c r="C452" s="3" t="str">
        <f>"女"</f>
        <v>女</v>
      </c>
      <c r="D452" s="4" t="s">
        <v>449</v>
      </c>
      <c r="E452" s="3"/>
    </row>
    <row r="453" spans="1:5" ht="25.9" customHeight="1" x14ac:dyDescent="0.4">
      <c r="A453" s="3">
        <v>451</v>
      </c>
      <c r="B453" s="3" t="str">
        <f>"林惠斌"</f>
        <v>林惠斌</v>
      </c>
      <c r="C453" s="3" t="str">
        <f>"男"</f>
        <v>男</v>
      </c>
      <c r="D453" s="4" t="s">
        <v>450</v>
      </c>
      <c r="E453" s="3"/>
    </row>
    <row r="454" spans="1:5" ht="25.9" customHeight="1" x14ac:dyDescent="0.4">
      <c r="A454" s="3">
        <v>452</v>
      </c>
      <c r="B454" s="3" t="str">
        <f>"林慧连"</f>
        <v>林慧连</v>
      </c>
      <c r="C454" s="3" t="str">
        <f>"女"</f>
        <v>女</v>
      </c>
      <c r="D454" s="4" t="s">
        <v>451</v>
      </c>
      <c r="E454" s="3"/>
    </row>
    <row r="455" spans="1:5" ht="25.9" customHeight="1" x14ac:dyDescent="0.4">
      <c r="A455" s="3">
        <v>453</v>
      </c>
      <c r="B455" s="3" t="str">
        <f>"林慧敏"</f>
        <v>林慧敏</v>
      </c>
      <c r="C455" s="3" t="str">
        <f>"女"</f>
        <v>女</v>
      </c>
      <c r="D455" s="4" t="s">
        <v>452</v>
      </c>
      <c r="E455" s="3"/>
    </row>
    <row r="456" spans="1:5" ht="25.9" customHeight="1" x14ac:dyDescent="0.4">
      <c r="A456" s="3">
        <v>454</v>
      </c>
      <c r="B456" s="3" t="str">
        <f>"林继军"</f>
        <v>林继军</v>
      </c>
      <c r="C456" s="3" t="str">
        <f>"男"</f>
        <v>男</v>
      </c>
      <c r="D456" s="4" t="s">
        <v>453</v>
      </c>
      <c r="E456" s="3"/>
    </row>
    <row r="457" spans="1:5" ht="25.9" customHeight="1" x14ac:dyDescent="0.4">
      <c r="A457" s="3">
        <v>455</v>
      </c>
      <c r="B457" s="3" t="str">
        <f>"林嘉佳"</f>
        <v>林嘉佳</v>
      </c>
      <c r="C457" s="3" t="str">
        <f>"女"</f>
        <v>女</v>
      </c>
      <c r="D457" s="4" t="s">
        <v>454</v>
      </c>
      <c r="E457" s="3"/>
    </row>
    <row r="458" spans="1:5" ht="25.9" customHeight="1" x14ac:dyDescent="0.4">
      <c r="A458" s="3">
        <v>456</v>
      </c>
      <c r="B458" s="3" t="str">
        <f>"林杰"</f>
        <v>林杰</v>
      </c>
      <c r="C458" s="3" t="str">
        <f>"男"</f>
        <v>男</v>
      </c>
      <c r="D458" s="4" t="s">
        <v>455</v>
      </c>
      <c r="E458" s="3"/>
    </row>
    <row r="459" spans="1:5" ht="25.9" customHeight="1" x14ac:dyDescent="0.4">
      <c r="A459" s="3">
        <v>457</v>
      </c>
      <c r="B459" s="3" t="str">
        <f>"林菁丽"</f>
        <v>林菁丽</v>
      </c>
      <c r="C459" s="3" t="str">
        <f>"女"</f>
        <v>女</v>
      </c>
      <c r="D459" s="4" t="s">
        <v>456</v>
      </c>
      <c r="E459" s="3"/>
    </row>
    <row r="460" spans="1:5" ht="25.9" customHeight="1" x14ac:dyDescent="0.4">
      <c r="A460" s="3">
        <v>458</v>
      </c>
      <c r="B460" s="3" t="str">
        <f>"林敬丰"</f>
        <v>林敬丰</v>
      </c>
      <c r="C460" s="3" t="str">
        <f>"男"</f>
        <v>男</v>
      </c>
      <c r="D460" s="4" t="s">
        <v>457</v>
      </c>
      <c r="E460" s="3"/>
    </row>
    <row r="461" spans="1:5" ht="25.9" customHeight="1" x14ac:dyDescent="0.4">
      <c r="A461" s="3">
        <v>459</v>
      </c>
      <c r="B461" s="3" t="str">
        <f>"林军"</f>
        <v>林军</v>
      </c>
      <c r="C461" s="3" t="str">
        <f>"男"</f>
        <v>男</v>
      </c>
      <c r="D461" s="4" t="s">
        <v>458</v>
      </c>
      <c r="E461" s="3"/>
    </row>
    <row r="462" spans="1:5" ht="25.9" customHeight="1" x14ac:dyDescent="0.4">
      <c r="A462" s="3">
        <v>460</v>
      </c>
      <c r="B462" s="3" t="str">
        <f>"林可"</f>
        <v>林可</v>
      </c>
      <c r="C462" s="3" t="str">
        <f>"女"</f>
        <v>女</v>
      </c>
      <c r="D462" s="4" t="s">
        <v>459</v>
      </c>
      <c r="E462" s="3"/>
    </row>
    <row r="463" spans="1:5" ht="25.9" customHeight="1" x14ac:dyDescent="0.4">
      <c r="A463" s="3">
        <v>461</v>
      </c>
      <c r="B463" s="3" t="str">
        <f>"林立闽"</f>
        <v>林立闽</v>
      </c>
      <c r="C463" s="3" t="str">
        <f>"女"</f>
        <v>女</v>
      </c>
      <c r="D463" s="4" t="s">
        <v>460</v>
      </c>
      <c r="E463" s="3"/>
    </row>
    <row r="464" spans="1:5" ht="25.9" customHeight="1" x14ac:dyDescent="0.4">
      <c r="A464" s="3">
        <v>462</v>
      </c>
      <c r="B464" s="3" t="str">
        <f>"林玲"</f>
        <v>林玲</v>
      </c>
      <c r="C464" s="3" t="str">
        <f>"女"</f>
        <v>女</v>
      </c>
      <c r="D464" s="4" t="s">
        <v>461</v>
      </c>
      <c r="E464" s="3"/>
    </row>
    <row r="465" spans="1:5" ht="25.9" customHeight="1" x14ac:dyDescent="0.4">
      <c r="A465" s="3">
        <v>463</v>
      </c>
      <c r="B465" s="3" t="str">
        <f>"林柳"</f>
        <v>林柳</v>
      </c>
      <c r="C465" s="3" t="str">
        <f>"女"</f>
        <v>女</v>
      </c>
      <c r="D465" s="4" t="s">
        <v>462</v>
      </c>
      <c r="E465" s="3"/>
    </row>
    <row r="466" spans="1:5" ht="25.9" customHeight="1" x14ac:dyDescent="0.4">
      <c r="A466" s="3">
        <v>464</v>
      </c>
      <c r="B466" s="3" t="str">
        <f>"林录奋"</f>
        <v>林录奋</v>
      </c>
      <c r="C466" s="3" t="str">
        <f>"男"</f>
        <v>男</v>
      </c>
      <c r="D466" s="4" t="s">
        <v>463</v>
      </c>
      <c r="E466" s="3"/>
    </row>
    <row r="467" spans="1:5" ht="25.9" customHeight="1" x14ac:dyDescent="0.4">
      <c r="A467" s="3">
        <v>465</v>
      </c>
      <c r="B467" s="3" t="str">
        <f>"林满"</f>
        <v>林满</v>
      </c>
      <c r="C467" s="3" t="str">
        <f>"男"</f>
        <v>男</v>
      </c>
      <c r="D467" s="4" t="s">
        <v>464</v>
      </c>
      <c r="E467" s="3"/>
    </row>
    <row r="468" spans="1:5" ht="25.9" customHeight="1" x14ac:dyDescent="0.4">
      <c r="A468" s="3">
        <v>466</v>
      </c>
      <c r="B468" s="3" t="str">
        <f>"林曼云"</f>
        <v>林曼云</v>
      </c>
      <c r="C468" s="3" t="str">
        <f>"女"</f>
        <v>女</v>
      </c>
      <c r="D468" s="4" t="s">
        <v>465</v>
      </c>
      <c r="E468" s="3"/>
    </row>
    <row r="469" spans="1:5" ht="25.9" customHeight="1" x14ac:dyDescent="0.4">
      <c r="A469" s="3">
        <v>467</v>
      </c>
      <c r="B469" s="3" t="str">
        <f>"林妹"</f>
        <v>林妹</v>
      </c>
      <c r="C469" s="3" t="str">
        <f>"女"</f>
        <v>女</v>
      </c>
      <c r="D469" s="4" t="s">
        <v>466</v>
      </c>
      <c r="E469" s="3"/>
    </row>
    <row r="470" spans="1:5" ht="25.9" customHeight="1" x14ac:dyDescent="0.4">
      <c r="A470" s="3">
        <v>468</v>
      </c>
      <c r="B470" s="3" t="str">
        <f>"林明基"</f>
        <v>林明基</v>
      </c>
      <c r="C470" s="3" t="str">
        <f>"男"</f>
        <v>男</v>
      </c>
      <c r="D470" s="4" t="s">
        <v>467</v>
      </c>
      <c r="E470" s="3"/>
    </row>
    <row r="471" spans="1:5" ht="25.9" customHeight="1" x14ac:dyDescent="0.4">
      <c r="A471" s="3">
        <v>469</v>
      </c>
      <c r="B471" s="3" t="str">
        <f>"林明萱"</f>
        <v>林明萱</v>
      </c>
      <c r="C471" s="3" t="str">
        <f>"男"</f>
        <v>男</v>
      </c>
      <c r="D471" s="4" t="s">
        <v>468</v>
      </c>
      <c r="E471" s="3"/>
    </row>
    <row r="472" spans="1:5" ht="25.9" customHeight="1" x14ac:dyDescent="0.4">
      <c r="A472" s="3">
        <v>470</v>
      </c>
      <c r="B472" s="3" t="str">
        <f>"林南福"</f>
        <v>林南福</v>
      </c>
      <c r="C472" s="3" t="str">
        <f>"男"</f>
        <v>男</v>
      </c>
      <c r="D472" s="4" t="s">
        <v>101</v>
      </c>
      <c r="E472" s="3"/>
    </row>
    <row r="473" spans="1:5" ht="25.9" customHeight="1" x14ac:dyDescent="0.4">
      <c r="A473" s="3">
        <v>471</v>
      </c>
      <c r="B473" s="3" t="str">
        <f>"林楠楠"</f>
        <v>林楠楠</v>
      </c>
      <c r="C473" s="3" t="str">
        <f>"女"</f>
        <v>女</v>
      </c>
      <c r="D473" s="4" t="s">
        <v>469</v>
      </c>
      <c r="E473" s="3"/>
    </row>
    <row r="474" spans="1:5" ht="25.9" customHeight="1" x14ac:dyDescent="0.4">
      <c r="A474" s="3">
        <v>472</v>
      </c>
      <c r="B474" s="3" t="str">
        <f>"林芃"</f>
        <v>林芃</v>
      </c>
      <c r="C474" s="3" t="str">
        <f>"男"</f>
        <v>男</v>
      </c>
      <c r="D474" s="4" t="s">
        <v>470</v>
      </c>
      <c r="E474" s="3"/>
    </row>
    <row r="475" spans="1:5" ht="25.9" customHeight="1" x14ac:dyDescent="0.4">
      <c r="A475" s="3">
        <v>473</v>
      </c>
      <c r="B475" s="3" t="str">
        <f>"林鹏程"</f>
        <v>林鹏程</v>
      </c>
      <c r="C475" s="3" t="str">
        <f>"男"</f>
        <v>男</v>
      </c>
      <c r="D475" s="4" t="s">
        <v>471</v>
      </c>
      <c r="E475" s="3"/>
    </row>
    <row r="476" spans="1:5" ht="25.9" customHeight="1" x14ac:dyDescent="0.4">
      <c r="A476" s="3">
        <v>474</v>
      </c>
      <c r="B476" s="3" t="str">
        <f>"林千禧"</f>
        <v>林千禧</v>
      </c>
      <c r="C476" s="3" t="str">
        <f>"女"</f>
        <v>女</v>
      </c>
      <c r="D476" s="4" t="s">
        <v>472</v>
      </c>
      <c r="E476" s="3"/>
    </row>
    <row r="477" spans="1:5" ht="25.9" customHeight="1" x14ac:dyDescent="0.4">
      <c r="A477" s="3">
        <v>475</v>
      </c>
      <c r="B477" s="3" t="str">
        <f>"林青冬"</f>
        <v>林青冬</v>
      </c>
      <c r="C477" s="3" t="str">
        <f>"女"</f>
        <v>女</v>
      </c>
      <c r="D477" s="4" t="s">
        <v>473</v>
      </c>
      <c r="E477" s="3"/>
    </row>
    <row r="478" spans="1:5" ht="25.9" customHeight="1" x14ac:dyDescent="0.4">
      <c r="A478" s="3">
        <v>476</v>
      </c>
      <c r="B478" s="3" t="str">
        <f>"林青兰"</f>
        <v>林青兰</v>
      </c>
      <c r="C478" s="3" t="str">
        <f>"女"</f>
        <v>女</v>
      </c>
      <c r="D478" s="4" t="s">
        <v>474</v>
      </c>
      <c r="E478" s="3"/>
    </row>
    <row r="479" spans="1:5" ht="25.9" customHeight="1" x14ac:dyDescent="0.4">
      <c r="A479" s="3">
        <v>477</v>
      </c>
      <c r="B479" s="3" t="str">
        <f>"林森荷"</f>
        <v>林森荷</v>
      </c>
      <c r="C479" s="3" t="str">
        <f>"女"</f>
        <v>女</v>
      </c>
      <c r="D479" s="4" t="s">
        <v>475</v>
      </c>
      <c r="E479" s="3"/>
    </row>
    <row r="480" spans="1:5" ht="25.9" customHeight="1" x14ac:dyDescent="0.4">
      <c r="A480" s="3">
        <v>478</v>
      </c>
      <c r="B480" s="3" t="str">
        <f>"林诗涛"</f>
        <v>林诗涛</v>
      </c>
      <c r="C480" s="3" t="str">
        <f>"男"</f>
        <v>男</v>
      </c>
      <c r="D480" s="4" t="s">
        <v>476</v>
      </c>
      <c r="E480" s="3"/>
    </row>
    <row r="481" spans="1:5" ht="25.9" customHeight="1" x14ac:dyDescent="0.4">
      <c r="A481" s="3">
        <v>479</v>
      </c>
      <c r="B481" s="3" t="str">
        <f>"林素"</f>
        <v>林素</v>
      </c>
      <c r="C481" s="3" t="str">
        <f>"女"</f>
        <v>女</v>
      </c>
      <c r="D481" s="4" t="s">
        <v>477</v>
      </c>
      <c r="E481" s="3"/>
    </row>
    <row r="482" spans="1:5" ht="25.9" customHeight="1" x14ac:dyDescent="0.4">
      <c r="A482" s="3">
        <v>480</v>
      </c>
      <c r="B482" s="3" t="str">
        <f>"林韬"</f>
        <v>林韬</v>
      </c>
      <c r="C482" s="3" t="str">
        <f>"男"</f>
        <v>男</v>
      </c>
      <c r="D482" s="4" t="s">
        <v>425</v>
      </c>
      <c r="E482" s="3"/>
    </row>
    <row r="483" spans="1:5" ht="25.9" customHeight="1" x14ac:dyDescent="0.4">
      <c r="A483" s="3">
        <v>481</v>
      </c>
      <c r="B483" s="3" t="str">
        <f>"林伟质"</f>
        <v>林伟质</v>
      </c>
      <c r="C483" s="3" t="str">
        <f>"男"</f>
        <v>男</v>
      </c>
      <c r="D483" s="4" t="s">
        <v>478</v>
      </c>
      <c r="E483" s="3"/>
    </row>
    <row r="484" spans="1:5" ht="25.9" customHeight="1" x14ac:dyDescent="0.4">
      <c r="A484" s="3">
        <v>482</v>
      </c>
      <c r="B484" s="3" t="str">
        <f>"林显阳"</f>
        <v>林显阳</v>
      </c>
      <c r="C484" s="3" t="str">
        <f>"女"</f>
        <v>女</v>
      </c>
      <c r="D484" s="4" t="s">
        <v>479</v>
      </c>
      <c r="E484" s="3"/>
    </row>
    <row r="485" spans="1:5" ht="25.9" customHeight="1" x14ac:dyDescent="0.4">
      <c r="A485" s="3">
        <v>483</v>
      </c>
      <c r="B485" s="3" t="str">
        <f>"林小丹"</f>
        <v>林小丹</v>
      </c>
      <c r="C485" s="3" t="str">
        <f>"女"</f>
        <v>女</v>
      </c>
      <c r="D485" s="4" t="s">
        <v>480</v>
      </c>
      <c r="E485" s="3"/>
    </row>
    <row r="486" spans="1:5" ht="25.9" customHeight="1" x14ac:dyDescent="0.4">
      <c r="A486" s="3">
        <v>484</v>
      </c>
      <c r="B486" s="3" t="str">
        <f>"林欣欣"</f>
        <v>林欣欣</v>
      </c>
      <c r="C486" s="3" t="str">
        <f>"女"</f>
        <v>女</v>
      </c>
      <c r="D486" s="4" t="s">
        <v>481</v>
      </c>
      <c r="E486" s="3"/>
    </row>
    <row r="487" spans="1:5" ht="25.9" customHeight="1" x14ac:dyDescent="0.4">
      <c r="A487" s="3">
        <v>485</v>
      </c>
      <c r="B487" s="3" t="str">
        <f>"林燕竹"</f>
        <v>林燕竹</v>
      </c>
      <c r="C487" s="3" t="str">
        <f>"女"</f>
        <v>女</v>
      </c>
      <c r="D487" s="4" t="s">
        <v>482</v>
      </c>
      <c r="E487" s="3"/>
    </row>
    <row r="488" spans="1:5" ht="25.9" customHeight="1" x14ac:dyDescent="0.4">
      <c r="A488" s="3">
        <v>486</v>
      </c>
      <c r="B488" s="3" t="str">
        <f>"林英"</f>
        <v>林英</v>
      </c>
      <c r="C488" s="3" t="str">
        <f>"女"</f>
        <v>女</v>
      </c>
      <c r="D488" s="4" t="s">
        <v>483</v>
      </c>
      <c r="E488" s="3"/>
    </row>
    <row r="489" spans="1:5" ht="25.9" customHeight="1" x14ac:dyDescent="0.4">
      <c r="A489" s="3">
        <v>487</v>
      </c>
      <c r="B489" s="3" t="str">
        <f>"林颖"</f>
        <v>林颖</v>
      </c>
      <c r="C489" s="3" t="str">
        <f>"女"</f>
        <v>女</v>
      </c>
      <c r="D489" s="4" t="s">
        <v>484</v>
      </c>
      <c r="E489" s="3"/>
    </row>
    <row r="490" spans="1:5" ht="25.9" customHeight="1" x14ac:dyDescent="0.4">
      <c r="A490" s="3">
        <v>488</v>
      </c>
      <c r="B490" s="3" t="str">
        <f>"林尤曼"</f>
        <v>林尤曼</v>
      </c>
      <c r="C490" s="3" t="str">
        <f>"女"</f>
        <v>女</v>
      </c>
      <c r="D490" s="4" t="s">
        <v>485</v>
      </c>
      <c r="E490" s="3"/>
    </row>
    <row r="491" spans="1:5" ht="25.9" customHeight="1" x14ac:dyDescent="0.4">
      <c r="A491" s="3">
        <v>489</v>
      </c>
      <c r="B491" s="3" t="str">
        <f>"林元涛"</f>
        <v>林元涛</v>
      </c>
      <c r="C491" s="3" t="str">
        <f>"男"</f>
        <v>男</v>
      </c>
      <c r="D491" s="4" t="s">
        <v>486</v>
      </c>
      <c r="E491" s="3"/>
    </row>
    <row r="492" spans="1:5" ht="25.9" customHeight="1" x14ac:dyDescent="0.4">
      <c r="A492" s="3">
        <v>490</v>
      </c>
      <c r="B492" s="3" t="str">
        <f>"林原"</f>
        <v>林原</v>
      </c>
      <c r="C492" s="3" t="str">
        <f>"男"</f>
        <v>男</v>
      </c>
      <c r="D492" s="4" t="s">
        <v>487</v>
      </c>
      <c r="E492" s="3"/>
    </row>
    <row r="493" spans="1:5" ht="25.9" customHeight="1" x14ac:dyDescent="0.4">
      <c r="A493" s="3">
        <v>491</v>
      </c>
      <c r="B493" s="3" t="str">
        <f>"林璋传"</f>
        <v>林璋传</v>
      </c>
      <c r="C493" s="3" t="str">
        <f>"男"</f>
        <v>男</v>
      </c>
      <c r="D493" s="4" t="s">
        <v>488</v>
      </c>
      <c r="E493" s="3"/>
    </row>
    <row r="494" spans="1:5" ht="25.9" customHeight="1" x14ac:dyDescent="0.4">
      <c r="A494" s="3">
        <v>492</v>
      </c>
      <c r="B494" s="3" t="str">
        <f>"林振豪"</f>
        <v>林振豪</v>
      </c>
      <c r="C494" s="3" t="str">
        <f>"男"</f>
        <v>男</v>
      </c>
      <c r="D494" s="4" t="s">
        <v>489</v>
      </c>
      <c r="E494" s="3"/>
    </row>
    <row r="495" spans="1:5" ht="25.9" customHeight="1" x14ac:dyDescent="0.4">
      <c r="A495" s="3">
        <v>493</v>
      </c>
      <c r="B495" s="3" t="str">
        <f>"林芷欣"</f>
        <v>林芷欣</v>
      </c>
      <c r="C495" s="3" t="str">
        <f>"女"</f>
        <v>女</v>
      </c>
      <c r="D495" s="4" t="s">
        <v>490</v>
      </c>
      <c r="E495" s="3"/>
    </row>
    <row r="496" spans="1:5" ht="25.9" customHeight="1" x14ac:dyDescent="0.4">
      <c r="A496" s="3">
        <v>494</v>
      </c>
      <c r="B496" s="3" t="str">
        <f>"林志卫"</f>
        <v>林志卫</v>
      </c>
      <c r="C496" s="3" t="str">
        <f>"女"</f>
        <v>女</v>
      </c>
      <c r="D496" s="4" t="s">
        <v>491</v>
      </c>
      <c r="E496" s="3"/>
    </row>
    <row r="497" spans="1:5" ht="25.9" customHeight="1" x14ac:dyDescent="0.4">
      <c r="A497" s="3">
        <v>495</v>
      </c>
      <c r="B497" s="3" t="str">
        <f>"刘晟"</f>
        <v>刘晟</v>
      </c>
      <c r="C497" s="3" t="str">
        <f>"男"</f>
        <v>男</v>
      </c>
      <c r="D497" s="4" t="s">
        <v>492</v>
      </c>
      <c r="E497" s="3"/>
    </row>
    <row r="498" spans="1:5" ht="25.9" customHeight="1" x14ac:dyDescent="0.4">
      <c r="A498" s="3">
        <v>496</v>
      </c>
      <c r="B498" s="3" t="str">
        <f>"刘传讯"</f>
        <v>刘传讯</v>
      </c>
      <c r="C498" s="3" t="str">
        <f>"男"</f>
        <v>男</v>
      </c>
      <c r="D498" s="4" t="s">
        <v>493</v>
      </c>
      <c r="E498" s="3"/>
    </row>
    <row r="499" spans="1:5" ht="25.9" customHeight="1" x14ac:dyDescent="0.4">
      <c r="A499" s="3">
        <v>497</v>
      </c>
      <c r="B499" s="3" t="str">
        <f>"刘芳祯"</f>
        <v>刘芳祯</v>
      </c>
      <c r="C499" s="3" t="str">
        <f>"女"</f>
        <v>女</v>
      </c>
      <c r="D499" s="4" t="s">
        <v>494</v>
      </c>
      <c r="E499" s="3"/>
    </row>
    <row r="500" spans="1:5" ht="25.9" customHeight="1" x14ac:dyDescent="0.4">
      <c r="A500" s="3">
        <v>498</v>
      </c>
      <c r="B500" s="3" t="str">
        <f>"刘海燕"</f>
        <v>刘海燕</v>
      </c>
      <c r="C500" s="3" t="str">
        <f>"女"</f>
        <v>女</v>
      </c>
      <c r="D500" s="4" t="s">
        <v>495</v>
      </c>
      <c r="E500" s="3"/>
    </row>
    <row r="501" spans="1:5" ht="25.9" customHeight="1" x14ac:dyDescent="0.4">
      <c r="A501" s="3">
        <v>499</v>
      </c>
      <c r="B501" s="3" t="str">
        <f>"刘花仙"</f>
        <v>刘花仙</v>
      </c>
      <c r="C501" s="3" t="str">
        <f>"女"</f>
        <v>女</v>
      </c>
      <c r="D501" s="4" t="s">
        <v>496</v>
      </c>
      <c r="E501" s="3"/>
    </row>
    <row r="502" spans="1:5" ht="25.9" customHeight="1" x14ac:dyDescent="0.4">
      <c r="A502" s="3">
        <v>500</v>
      </c>
      <c r="B502" s="3" t="str">
        <f>"刘佳"</f>
        <v>刘佳</v>
      </c>
      <c r="C502" s="3" t="str">
        <f>"女"</f>
        <v>女</v>
      </c>
      <c r="D502" s="4" t="s">
        <v>497</v>
      </c>
      <c r="E502" s="3"/>
    </row>
    <row r="503" spans="1:5" ht="25.9" customHeight="1" x14ac:dyDescent="0.4">
      <c r="A503" s="3">
        <v>501</v>
      </c>
      <c r="B503" s="3" t="str">
        <f>"刘建泽"</f>
        <v>刘建泽</v>
      </c>
      <c r="C503" s="3" t="str">
        <f>"男"</f>
        <v>男</v>
      </c>
      <c r="D503" s="4" t="s">
        <v>498</v>
      </c>
      <c r="E503" s="3"/>
    </row>
    <row r="504" spans="1:5" ht="25.9" customHeight="1" x14ac:dyDescent="0.4">
      <c r="A504" s="3">
        <v>502</v>
      </c>
      <c r="B504" s="3" t="str">
        <f>"刘杰"</f>
        <v>刘杰</v>
      </c>
      <c r="C504" s="3" t="str">
        <f>"男"</f>
        <v>男</v>
      </c>
      <c r="D504" s="4" t="s">
        <v>499</v>
      </c>
      <c r="E504" s="3"/>
    </row>
    <row r="505" spans="1:5" ht="25.9" customHeight="1" x14ac:dyDescent="0.4">
      <c r="A505" s="3">
        <v>503</v>
      </c>
      <c r="B505" s="3" t="str">
        <f>"刘洁"</f>
        <v>刘洁</v>
      </c>
      <c r="C505" s="3" t="str">
        <f>"女"</f>
        <v>女</v>
      </c>
      <c r="D505" s="4" t="s">
        <v>500</v>
      </c>
      <c r="E505" s="3"/>
    </row>
    <row r="506" spans="1:5" ht="25.9" customHeight="1" x14ac:dyDescent="0.4">
      <c r="A506" s="3">
        <v>504</v>
      </c>
      <c r="B506" s="3" t="str">
        <f>"刘锦言"</f>
        <v>刘锦言</v>
      </c>
      <c r="C506" s="3" t="str">
        <f>"女"</f>
        <v>女</v>
      </c>
      <c r="D506" s="4" t="s">
        <v>501</v>
      </c>
      <c r="E506" s="3"/>
    </row>
    <row r="507" spans="1:5" ht="25.9" customHeight="1" x14ac:dyDescent="0.4">
      <c r="A507" s="3">
        <v>505</v>
      </c>
      <c r="B507" s="3" t="str">
        <f>"刘力豪"</f>
        <v>刘力豪</v>
      </c>
      <c r="C507" s="3" t="str">
        <f>"男"</f>
        <v>男</v>
      </c>
      <c r="D507" s="4" t="s">
        <v>502</v>
      </c>
      <c r="E507" s="3"/>
    </row>
    <row r="508" spans="1:5" ht="25.9" customHeight="1" x14ac:dyDescent="0.4">
      <c r="A508" s="3">
        <v>506</v>
      </c>
      <c r="B508" s="3" t="str">
        <f>"刘珊珊"</f>
        <v>刘珊珊</v>
      </c>
      <c r="C508" s="3" t="str">
        <f>"女"</f>
        <v>女</v>
      </c>
      <c r="D508" s="4" t="s">
        <v>503</v>
      </c>
      <c r="E508" s="3"/>
    </row>
    <row r="509" spans="1:5" ht="25.9" customHeight="1" x14ac:dyDescent="0.4">
      <c r="A509" s="3">
        <v>507</v>
      </c>
      <c r="B509" s="3" t="str">
        <f>"刘世昊"</f>
        <v>刘世昊</v>
      </c>
      <c r="C509" s="3" t="str">
        <f>"男"</f>
        <v>男</v>
      </c>
      <c r="D509" s="4" t="s">
        <v>504</v>
      </c>
      <c r="E509" s="3"/>
    </row>
    <row r="510" spans="1:5" ht="25.9" customHeight="1" x14ac:dyDescent="0.4">
      <c r="A510" s="3">
        <v>508</v>
      </c>
      <c r="B510" s="3" t="str">
        <f>"刘为情"</f>
        <v>刘为情</v>
      </c>
      <c r="C510" s="3" t="str">
        <f>"女"</f>
        <v>女</v>
      </c>
      <c r="D510" s="4" t="s">
        <v>505</v>
      </c>
      <c r="E510" s="3"/>
    </row>
    <row r="511" spans="1:5" ht="25.9" customHeight="1" x14ac:dyDescent="0.4">
      <c r="A511" s="3">
        <v>509</v>
      </c>
      <c r="B511" s="3" t="str">
        <f>"刘小琦"</f>
        <v>刘小琦</v>
      </c>
      <c r="C511" s="3" t="str">
        <f>"女"</f>
        <v>女</v>
      </c>
      <c r="D511" s="4" t="s">
        <v>506</v>
      </c>
      <c r="E511" s="3"/>
    </row>
    <row r="512" spans="1:5" ht="25.9" customHeight="1" x14ac:dyDescent="0.4">
      <c r="A512" s="3">
        <v>510</v>
      </c>
      <c r="B512" s="3" t="str">
        <f>"刘晓菲"</f>
        <v>刘晓菲</v>
      </c>
      <c r="C512" s="3" t="str">
        <f>"女"</f>
        <v>女</v>
      </c>
      <c r="D512" s="4" t="s">
        <v>507</v>
      </c>
      <c r="E512" s="3"/>
    </row>
    <row r="513" spans="1:5" ht="25.9" customHeight="1" x14ac:dyDescent="0.4">
      <c r="A513" s="3">
        <v>511</v>
      </c>
      <c r="B513" s="3" t="str">
        <f>"刘雪芳"</f>
        <v>刘雪芳</v>
      </c>
      <c r="C513" s="3" t="str">
        <f>"女"</f>
        <v>女</v>
      </c>
      <c r="D513" s="4" t="s">
        <v>508</v>
      </c>
      <c r="E513" s="3"/>
    </row>
    <row r="514" spans="1:5" ht="25.9" customHeight="1" x14ac:dyDescent="0.4">
      <c r="A514" s="3">
        <v>512</v>
      </c>
      <c r="B514" s="3" t="str">
        <f>"刘衍恪"</f>
        <v>刘衍恪</v>
      </c>
      <c r="C514" s="3" t="str">
        <f>"男"</f>
        <v>男</v>
      </c>
      <c r="D514" s="4" t="s">
        <v>509</v>
      </c>
      <c r="E514" s="3"/>
    </row>
    <row r="515" spans="1:5" ht="25.9" customHeight="1" x14ac:dyDescent="0.4">
      <c r="A515" s="3">
        <v>513</v>
      </c>
      <c r="B515" s="3" t="str">
        <f>"刘义"</f>
        <v>刘义</v>
      </c>
      <c r="C515" s="3" t="str">
        <f>"男"</f>
        <v>男</v>
      </c>
      <c r="D515" s="4" t="s">
        <v>510</v>
      </c>
      <c r="E515" s="3"/>
    </row>
    <row r="516" spans="1:5" ht="25.9" customHeight="1" x14ac:dyDescent="0.4">
      <c r="A516" s="3">
        <v>514</v>
      </c>
      <c r="B516" s="3" t="str">
        <f>"刘泽孔"</f>
        <v>刘泽孔</v>
      </c>
      <c r="C516" s="3" t="str">
        <f>"男"</f>
        <v>男</v>
      </c>
      <c r="D516" s="4" t="s">
        <v>511</v>
      </c>
      <c r="E516" s="3"/>
    </row>
    <row r="517" spans="1:5" ht="25.9" customHeight="1" x14ac:dyDescent="0.4">
      <c r="A517" s="3">
        <v>515</v>
      </c>
      <c r="B517" s="3" t="str">
        <f>"龙籍鹏"</f>
        <v>龙籍鹏</v>
      </c>
      <c r="C517" s="3" t="str">
        <f>"男"</f>
        <v>男</v>
      </c>
      <c r="D517" s="4" t="s">
        <v>512</v>
      </c>
      <c r="E517" s="3"/>
    </row>
    <row r="518" spans="1:5" ht="25.9" customHeight="1" x14ac:dyDescent="0.4">
      <c r="A518" s="3">
        <v>516</v>
      </c>
      <c r="B518" s="3" t="str">
        <f>"龙健"</f>
        <v>龙健</v>
      </c>
      <c r="C518" s="3" t="str">
        <f>"女"</f>
        <v>女</v>
      </c>
      <c r="D518" s="4" t="s">
        <v>513</v>
      </c>
      <c r="E518" s="3"/>
    </row>
    <row r="519" spans="1:5" ht="25.9" customHeight="1" x14ac:dyDescent="0.4">
      <c r="A519" s="3">
        <v>517</v>
      </c>
      <c r="B519" s="3" t="str">
        <f>"卢柏合"</f>
        <v>卢柏合</v>
      </c>
      <c r="C519" s="3" t="str">
        <f>"女"</f>
        <v>女</v>
      </c>
      <c r="D519" s="4" t="s">
        <v>343</v>
      </c>
      <c r="E519" s="3"/>
    </row>
    <row r="520" spans="1:5" ht="25.9" customHeight="1" x14ac:dyDescent="0.4">
      <c r="A520" s="3">
        <v>518</v>
      </c>
      <c r="B520" s="3" t="str">
        <f>"卢海燕"</f>
        <v>卢海燕</v>
      </c>
      <c r="C520" s="3" t="str">
        <f>"女"</f>
        <v>女</v>
      </c>
      <c r="D520" s="4" t="s">
        <v>514</v>
      </c>
      <c r="E520" s="3"/>
    </row>
    <row r="521" spans="1:5" ht="25.9" customHeight="1" x14ac:dyDescent="0.4">
      <c r="A521" s="3">
        <v>519</v>
      </c>
      <c r="B521" s="3" t="str">
        <f>"卢文萍"</f>
        <v>卢文萍</v>
      </c>
      <c r="C521" s="3" t="str">
        <f>"女"</f>
        <v>女</v>
      </c>
      <c r="D521" s="4" t="s">
        <v>515</v>
      </c>
      <c r="E521" s="3"/>
    </row>
    <row r="522" spans="1:5" ht="25.9" customHeight="1" x14ac:dyDescent="0.4">
      <c r="A522" s="3">
        <v>520</v>
      </c>
      <c r="B522" s="3" t="str">
        <f>"罗冠"</f>
        <v>罗冠</v>
      </c>
      <c r="C522" s="3" t="str">
        <f>"男"</f>
        <v>男</v>
      </c>
      <c r="D522" s="4" t="s">
        <v>504</v>
      </c>
      <c r="E522" s="3"/>
    </row>
    <row r="523" spans="1:5" ht="25.9" customHeight="1" x14ac:dyDescent="0.4">
      <c r="A523" s="3">
        <v>521</v>
      </c>
      <c r="B523" s="3" t="str">
        <f>"罗辉"</f>
        <v>罗辉</v>
      </c>
      <c r="C523" s="3" t="str">
        <f>"男"</f>
        <v>男</v>
      </c>
      <c r="D523" s="4" t="s">
        <v>516</v>
      </c>
      <c r="E523" s="3"/>
    </row>
    <row r="524" spans="1:5" ht="25.9" customHeight="1" x14ac:dyDescent="0.4">
      <c r="A524" s="3">
        <v>522</v>
      </c>
      <c r="B524" s="3" t="str">
        <f>"罗佳乐"</f>
        <v>罗佳乐</v>
      </c>
      <c r="C524" s="3" t="str">
        <f>"男"</f>
        <v>男</v>
      </c>
      <c r="D524" s="4" t="s">
        <v>517</v>
      </c>
      <c r="E524" s="3"/>
    </row>
    <row r="525" spans="1:5" ht="25.9" customHeight="1" x14ac:dyDescent="0.4">
      <c r="A525" s="3">
        <v>523</v>
      </c>
      <c r="B525" s="3" t="str">
        <f>"罗佳琪"</f>
        <v>罗佳琪</v>
      </c>
      <c r="C525" s="3" t="str">
        <f>"女"</f>
        <v>女</v>
      </c>
      <c r="D525" s="4" t="s">
        <v>518</v>
      </c>
      <c r="E525" s="3"/>
    </row>
    <row r="526" spans="1:5" ht="25.9" customHeight="1" x14ac:dyDescent="0.4">
      <c r="A526" s="3">
        <v>524</v>
      </c>
      <c r="B526" s="3" t="str">
        <f>"罗娟娟"</f>
        <v>罗娟娟</v>
      </c>
      <c r="C526" s="3" t="str">
        <f>"女"</f>
        <v>女</v>
      </c>
      <c r="D526" s="4" t="s">
        <v>519</v>
      </c>
      <c r="E526" s="3"/>
    </row>
    <row r="527" spans="1:5" ht="25.9" customHeight="1" x14ac:dyDescent="0.4">
      <c r="A527" s="3">
        <v>525</v>
      </c>
      <c r="B527" s="3" t="str">
        <f>"罗俊彬"</f>
        <v>罗俊彬</v>
      </c>
      <c r="C527" s="3" t="str">
        <f>"男"</f>
        <v>男</v>
      </c>
      <c r="D527" s="4" t="s">
        <v>520</v>
      </c>
      <c r="E527" s="3"/>
    </row>
    <row r="528" spans="1:5" ht="25.9" customHeight="1" x14ac:dyDescent="0.4">
      <c r="A528" s="3">
        <v>526</v>
      </c>
      <c r="B528" s="3" t="str">
        <f>"罗丽娇"</f>
        <v>罗丽娇</v>
      </c>
      <c r="C528" s="3" t="str">
        <f>"女"</f>
        <v>女</v>
      </c>
      <c r="D528" s="4" t="s">
        <v>521</v>
      </c>
      <c r="E528" s="3"/>
    </row>
    <row r="529" spans="1:5" ht="25.9" customHeight="1" x14ac:dyDescent="0.4">
      <c r="A529" s="3">
        <v>527</v>
      </c>
      <c r="B529" s="3" t="str">
        <f>"罗莉莉"</f>
        <v>罗莉莉</v>
      </c>
      <c r="C529" s="3" t="str">
        <f>"女"</f>
        <v>女</v>
      </c>
      <c r="D529" s="4" t="s">
        <v>522</v>
      </c>
      <c r="E529" s="3"/>
    </row>
    <row r="530" spans="1:5" ht="25.9" customHeight="1" x14ac:dyDescent="0.4">
      <c r="A530" s="3">
        <v>528</v>
      </c>
      <c r="B530" s="3" t="str">
        <f>"罗琳琳"</f>
        <v>罗琳琳</v>
      </c>
      <c r="C530" s="3" t="str">
        <f>"女"</f>
        <v>女</v>
      </c>
      <c r="D530" s="4" t="s">
        <v>523</v>
      </c>
      <c r="E530" s="3"/>
    </row>
    <row r="531" spans="1:5" ht="25.9" customHeight="1" x14ac:dyDescent="0.4">
      <c r="A531" s="3">
        <v>529</v>
      </c>
      <c r="B531" s="3" t="str">
        <f>"罗伶"</f>
        <v>罗伶</v>
      </c>
      <c r="C531" s="3" t="str">
        <f>"女"</f>
        <v>女</v>
      </c>
      <c r="D531" s="4" t="s">
        <v>524</v>
      </c>
      <c r="E531" s="3"/>
    </row>
    <row r="532" spans="1:5" ht="25.9" customHeight="1" x14ac:dyDescent="0.4">
      <c r="A532" s="3">
        <v>530</v>
      </c>
      <c r="B532" s="3" t="str">
        <f>"罗咪"</f>
        <v>罗咪</v>
      </c>
      <c r="C532" s="3" t="str">
        <f>"女"</f>
        <v>女</v>
      </c>
      <c r="D532" s="4" t="s">
        <v>525</v>
      </c>
      <c r="E532" s="3"/>
    </row>
    <row r="533" spans="1:5" ht="25.9" customHeight="1" x14ac:dyDescent="0.4">
      <c r="A533" s="3">
        <v>531</v>
      </c>
      <c r="B533" s="3" t="str">
        <f>"罗明绿"</f>
        <v>罗明绿</v>
      </c>
      <c r="C533" s="3" t="str">
        <f>"女"</f>
        <v>女</v>
      </c>
      <c r="D533" s="4" t="s">
        <v>526</v>
      </c>
      <c r="E533" s="3"/>
    </row>
    <row r="534" spans="1:5" ht="25.9" customHeight="1" x14ac:dyDescent="0.4">
      <c r="A534" s="3">
        <v>532</v>
      </c>
      <c r="B534" s="3" t="str">
        <f>"罗侨"</f>
        <v>罗侨</v>
      </c>
      <c r="C534" s="3" t="str">
        <f>"女"</f>
        <v>女</v>
      </c>
      <c r="D534" s="4" t="s">
        <v>527</v>
      </c>
      <c r="E534" s="3"/>
    </row>
    <row r="535" spans="1:5" ht="25.9" customHeight="1" x14ac:dyDescent="0.4">
      <c r="A535" s="3">
        <v>533</v>
      </c>
      <c r="B535" s="3" t="str">
        <f>"罗秋暖"</f>
        <v>罗秋暖</v>
      </c>
      <c r="C535" s="3" t="str">
        <f>"女"</f>
        <v>女</v>
      </c>
      <c r="D535" s="4" t="s">
        <v>528</v>
      </c>
      <c r="E535" s="3"/>
    </row>
    <row r="536" spans="1:5" ht="25.9" customHeight="1" x14ac:dyDescent="0.4">
      <c r="A536" s="3">
        <v>534</v>
      </c>
      <c r="B536" s="3" t="str">
        <f>"罗思琪"</f>
        <v>罗思琪</v>
      </c>
      <c r="C536" s="3" t="str">
        <f>"女"</f>
        <v>女</v>
      </c>
      <c r="D536" s="4" t="s">
        <v>529</v>
      </c>
      <c r="E536" s="3"/>
    </row>
    <row r="537" spans="1:5" ht="25.9" customHeight="1" x14ac:dyDescent="0.4">
      <c r="A537" s="3">
        <v>535</v>
      </c>
      <c r="B537" s="3" t="str">
        <f>"罗伟"</f>
        <v>罗伟</v>
      </c>
      <c r="C537" s="3" t="str">
        <f>"男"</f>
        <v>男</v>
      </c>
      <c r="D537" s="4" t="s">
        <v>530</v>
      </c>
      <c r="E537" s="3"/>
    </row>
    <row r="538" spans="1:5" ht="25.9" customHeight="1" x14ac:dyDescent="0.4">
      <c r="A538" s="3">
        <v>536</v>
      </c>
      <c r="B538" s="3" t="str">
        <f>"罗文丽"</f>
        <v>罗文丽</v>
      </c>
      <c r="C538" s="3" t="str">
        <f>"女"</f>
        <v>女</v>
      </c>
      <c r="D538" s="4" t="s">
        <v>531</v>
      </c>
      <c r="E538" s="3"/>
    </row>
    <row r="539" spans="1:5" ht="25.9" customHeight="1" x14ac:dyDescent="0.4">
      <c r="A539" s="3">
        <v>537</v>
      </c>
      <c r="B539" s="3" t="str">
        <f>"罗秀文"</f>
        <v>罗秀文</v>
      </c>
      <c r="C539" s="3" t="str">
        <f>"女"</f>
        <v>女</v>
      </c>
      <c r="D539" s="4" t="s">
        <v>532</v>
      </c>
      <c r="E539" s="3"/>
    </row>
    <row r="540" spans="1:5" ht="25.9" customHeight="1" x14ac:dyDescent="0.4">
      <c r="A540" s="3">
        <v>538</v>
      </c>
      <c r="B540" s="3" t="str">
        <f>"罗雅琪"</f>
        <v>罗雅琪</v>
      </c>
      <c r="C540" s="3" t="str">
        <f>"女"</f>
        <v>女</v>
      </c>
      <c r="D540" s="4" t="s">
        <v>533</v>
      </c>
      <c r="E540" s="3"/>
    </row>
    <row r="541" spans="1:5" ht="25.9" customHeight="1" x14ac:dyDescent="0.4">
      <c r="A541" s="3">
        <v>539</v>
      </c>
      <c r="B541" s="3" t="str">
        <f>"罗燕豪"</f>
        <v>罗燕豪</v>
      </c>
      <c r="C541" s="3" t="str">
        <f>"男"</f>
        <v>男</v>
      </c>
      <c r="D541" s="4" t="s">
        <v>534</v>
      </c>
      <c r="E541" s="3"/>
    </row>
    <row r="542" spans="1:5" ht="25.9" customHeight="1" x14ac:dyDescent="0.4">
      <c r="A542" s="3">
        <v>540</v>
      </c>
      <c r="B542" s="3" t="str">
        <f>"罗莹"</f>
        <v>罗莹</v>
      </c>
      <c r="C542" s="3" t="str">
        <f>"女"</f>
        <v>女</v>
      </c>
      <c r="D542" s="4" t="s">
        <v>535</v>
      </c>
      <c r="E542" s="3"/>
    </row>
    <row r="543" spans="1:5" ht="25.9" customHeight="1" x14ac:dyDescent="0.4">
      <c r="A543" s="3">
        <v>541</v>
      </c>
      <c r="B543" s="3" t="str">
        <f>"罗族驰"</f>
        <v>罗族驰</v>
      </c>
      <c r="C543" s="3" t="str">
        <f>"男"</f>
        <v>男</v>
      </c>
      <c r="D543" s="4" t="s">
        <v>536</v>
      </c>
      <c r="E543" s="3"/>
    </row>
    <row r="544" spans="1:5" ht="25.9" customHeight="1" x14ac:dyDescent="0.4">
      <c r="A544" s="3">
        <v>542</v>
      </c>
      <c r="B544" s="3" t="str">
        <f>"骆青山"</f>
        <v>骆青山</v>
      </c>
      <c r="C544" s="3" t="str">
        <f>"男"</f>
        <v>男</v>
      </c>
      <c r="D544" s="4" t="s">
        <v>537</v>
      </c>
      <c r="E544" s="3"/>
    </row>
    <row r="545" spans="1:5" ht="25.9" customHeight="1" x14ac:dyDescent="0.4">
      <c r="A545" s="3">
        <v>543</v>
      </c>
      <c r="B545" s="3" t="str">
        <f>"吕海清"</f>
        <v>吕海清</v>
      </c>
      <c r="C545" s="3" t="str">
        <f>"女"</f>
        <v>女</v>
      </c>
      <c r="D545" s="4" t="s">
        <v>538</v>
      </c>
      <c r="E545" s="3"/>
    </row>
    <row r="546" spans="1:5" ht="25.9" customHeight="1" x14ac:dyDescent="0.4">
      <c r="A546" s="3">
        <v>544</v>
      </c>
      <c r="B546" s="3" t="str">
        <f>"吕佩师"</f>
        <v>吕佩师</v>
      </c>
      <c r="C546" s="3" t="str">
        <f>"女"</f>
        <v>女</v>
      </c>
      <c r="D546" s="4" t="s">
        <v>539</v>
      </c>
      <c r="E546" s="3"/>
    </row>
    <row r="547" spans="1:5" ht="25.9" customHeight="1" x14ac:dyDescent="0.4">
      <c r="A547" s="3">
        <v>545</v>
      </c>
      <c r="B547" s="3" t="str">
        <f>"吕泽"</f>
        <v>吕泽</v>
      </c>
      <c r="C547" s="3" t="str">
        <f>"女"</f>
        <v>女</v>
      </c>
      <c r="D547" s="4" t="s">
        <v>540</v>
      </c>
      <c r="E547" s="3"/>
    </row>
    <row r="548" spans="1:5" ht="25.9" customHeight="1" x14ac:dyDescent="0.4">
      <c r="A548" s="3">
        <v>546</v>
      </c>
      <c r="B548" s="3" t="str">
        <f>"马时付"</f>
        <v>马时付</v>
      </c>
      <c r="C548" s="3" t="str">
        <f>"男"</f>
        <v>男</v>
      </c>
      <c r="D548" s="4" t="s">
        <v>541</v>
      </c>
      <c r="E548" s="3"/>
    </row>
    <row r="549" spans="1:5" ht="25.9" customHeight="1" x14ac:dyDescent="0.4">
      <c r="A549" s="3">
        <v>547</v>
      </c>
      <c r="B549" s="3" t="str">
        <f>"马思远"</f>
        <v>马思远</v>
      </c>
      <c r="C549" s="3" t="str">
        <f>"女"</f>
        <v>女</v>
      </c>
      <c r="D549" s="4" t="s">
        <v>542</v>
      </c>
      <c r="E549" s="3"/>
    </row>
    <row r="550" spans="1:5" ht="25.9" customHeight="1" x14ac:dyDescent="0.4">
      <c r="A550" s="3">
        <v>548</v>
      </c>
      <c r="B550" s="3" t="str">
        <f>"马文静"</f>
        <v>马文静</v>
      </c>
      <c r="C550" s="3" t="str">
        <f>"女"</f>
        <v>女</v>
      </c>
      <c r="D550" s="4" t="s">
        <v>543</v>
      </c>
      <c r="E550" s="3"/>
    </row>
    <row r="551" spans="1:5" ht="25.9" customHeight="1" x14ac:dyDescent="0.4">
      <c r="A551" s="3">
        <v>549</v>
      </c>
      <c r="B551" s="3" t="str">
        <f>"麦靖添"</f>
        <v>麦靖添</v>
      </c>
      <c r="C551" s="3" t="str">
        <f>"男"</f>
        <v>男</v>
      </c>
      <c r="D551" s="4" t="s">
        <v>544</v>
      </c>
      <c r="E551" s="3"/>
    </row>
    <row r="552" spans="1:5" ht="25.9" customHeight="1" x14ac:dyDescent="0.4">
      <c r="A552" s="3">
        <v>550</v>
      </c>
      <c r="B552" s="3" t="str">
        <f>"麦君"</f>
        <v>麦君</v>
      </c>
      <c r="C552" s="3" t="str">
        <f>"女"</f>
        <v>女</v>
      </c>
      <c r="D552" s="4" t="s">
        <v>545</v>
      </c>
      <c r="E552" s="3"/>
    </row>
    <row r="553" spans="1:5" ht="25.9" customHeight="1" x14ac:dyDescent="0.4">
      <c r="A553" s="3">
        <v>551</v>
      </c>
      <c r="B553" s="3" t="str">
        <f>"麦民鉴"</f>
        <v>麦民鉴</v>
      </c>
      <c r="C553" s="3" t="str">
        <f>"男"</f>
        <v>男</v>
      </c>
      <c r="D553" s="4" t="s">
        <v>546</v>
      </c>
      <c r="E553" s="3"/>
    </row>
    <row r="554" spans="1:5" ht="25.9" customHeight="1" x14ac:dyDescent="0.4">
      <c r="A554" s="3">
        <v>552</v>
      </c>
      <c r="B554" s="3" t="str">
        <f>"麦婷婷"</f>
        <v>麦婷婷</v>
      </c>
      <c r="C554" s="3" t="str">
        <f>"女"</f>
        <v>女</v>
      </c>
      <c r="D554" s="4" t="s">
        <v>547</v>
      </c>
      <c r="E554" s="3"/>
    </row>
    <row r="555" spans="1:5" ht="25.9" customHeight="1" x14ac:dyDescent="0.4">
      <c r="A555" s="3">
        <v>553</v>
      </c>
      <c r="B555" s="3" t="str">
        <f>"麦艳检"</f>
        <v>麦艳检</v>
      </c>
      <c r="C555" s="3" t="str">
        <f>"女"</f>
        <v>女</v>
      </c>
      <c r="D555" s="4" t="s">
        <v>548</v>
      </c>
      <c r="E555" s="3"/>
    </row>
    <row r="556" spans="1:5" ht="25.9" customHeight="1" x14ac:dyDescent="0.4">
      <c r="A556" s="3">
        <v>554</v>
      </c>
      <c r="B556" s="3" t="str">
        <f>"麦贻贺"</f>
        <v>麦贻贺</v>
      </c>
      <c r="C556" s="3" t="str">
        <f>"男"</f>
        <v>男</v>
      </c>
      <c r="D556" s="4" t="s">
        <v>549</v>
      </c>
      <c r="E556" s="3"/>
    </row>
    <row r="557" spans="1:5" ht="25.9" customHeight="1" x14ac:dyDescent="0.4">
      <c r="A557" s="3">
        <v>555</v>
      </c>
      <c r="B557" s="3" t="str">
        <f>"梅俐"</f>
        <v>梅俐</v>
      </c>
      <c r="C557" s="3" t="str">
        <f>"女"</f>
        <v>女</v>
      </c>
      <c r="D557" s="4" t="s">
        <v>550</v>
      </c>
      <c r="E557" s="3"/>
    </row>
    <row r="558" spans="1:5" ht="25.9" customHeight="1" x14ac:dyDescent="0.4">
      <c r="A558" s="3">
        <v>556</v>
      </c>
      <c r="B558" s="3" t="str">
        <f>"蒙富民"</f>
        <v>蒙富民</v>
      </c>
      <c r="C558" s="3" t="str">
        <f>"男"</f>
        <v>男</v>
      </c>
      <c r="D558" s="4" t="s">
        <v>551</v>
      </c>
      <c r="E558" s="3"/>
    </row>
    <row r="559" spans="1:5" ht="25.9" customHeight="1" x14ac:dyDescent="0.4">
      <c r="A559" s="3">
        <v>557</v>
      </c>
      <c r="B559" s="3" t="str">
        <f>"蒙婷"</f>
        <v>蒙婷</v>
      </c>
      <c r="C559" s="3" t="str">
        <f>"女"</f>
        <v>女</v>
      </c>
      <c r="D559" s="4" t="s">
        <v>552</v>
      </c>
      <c r="E559" s="3"/>
    </row>
    <row r="560" spans="1:5" ht="25.9" customHeight="1" x14ac:dyDescent="0.4">
      <c r="A560" s="3">
        <v>558</v>
      </c>
      <c r="B560" s="3" t="str">
        <f>"蒙钟澈"</f>
        <v>蒙钟澈</v>
      </c>
      <c r="C560" s="3" t="str">
        <f>"男"</f>
        <v>男</v>
      </c>
      <c r="D560" s="4" t="s">
        <v>553</v>
      </c>
      <c r="E560" s="3"/>
    </row>
    <row r="561" spans="1:5" ht="25.9" customHeight="1" x14ac:dyDescent="0.4">
      <c r="A561" s="3">
        <v>559</v>
      </c>
      <c r="B561" s="3" t="str">
        <f>"莫翠燕"</f>
        <v>莫翠燕</v>
      </c>
      <c r="C561" s="3" t="str">
        <f>"女"</f>
        <v>女</v>
      </c>
      <c r="D561" s="4" t="s">
        <v>554</v>
      </c>
      <c r="E561" s="3"/>
    </row>
    <row r="562" spans="1:5" ht="25.9" customHeight="1" x14ac:dyDescent="0.4">
      <c r="A562" s="3">
        <v>560</v>
      </c>
      <c r="B562" s="3" t="str">
        <f>"莫竣麟"</f>
        <v>莫竣麟</v>
      </c>
      <c r="C562" s="3" t="str">
        <f>"男"</f>
        <v>男</v>
      </c>
      <c r="D562" s="4" t="s">
        <v>555</v>
      </c>
      <c r="E562" s="3"/>
    </row>
    <row r="563" spans="1:5" ht="25.9" customHeight="1" x14ac:dyDescent="0.4">
      <c r="A563" s="3">
        <v>561</v>
      </c>
      <c r="B563" s="3" t="str">
        <f>"莫宛"</f>
        <v>莫宛</v>
      </c>
      <c r="C563" s="3" t="str">
        <f>"女"</f>
        <v>女</v>
      </c>
      <c r="D563" s="4" t="s">
        <v>556</v>
      </c>
      <c r="E563" s="3"/>
    </row>
    <row r="564" spans="1:5" ht="25.9" customHeight="1" x14ac:dyDescent="0.4">
      <c r="A564" s="3">
        <v>562</v>
      </c>
      <c r="B564" s="3" t="str">
        <f>"莫绪月"</f>
        <v>莫绪月</v>
      </c>
      <c r="C564" s="3" t="str">
        <f>"女"</f>
        <v>女</v>
      </c>
      <c r="D564" s="4" t="s">
        <v>557</v>
      </c>
      <c r="E564" s="3"/>
    </row>
    <row r="565" spans="1:5" ht="25.9" customHeight="1" x14ac:dyDescent="0.4">
      <c r="A565" s="3">
        <v>563</v>
      </c>
      <c r="B565" s="3" t="str">
        <f>"倪翠玉"</f>
        <v>倪翠玉</v>
      </c>
      <c r="C565" s="3" t="str">
        <f>"女"</f>
        <v>女</v>
      </c>
      <c r="D565" s="4" t="s">
        <v>558</v>
      </c>
      <c r="E565" s="3"/>
    </row>
    <row r="566" spans="1:5" ht="25.9" customHeight="1" x14ac:dyDescent="0.4">
      <c r="A566" s="3">
        <v>564</v>
      </c>
      <c r="B566" s="3" t="str">
        <f>"聂靖敏"</f>
        <v>聂靖敏</v>
      </c>
      <c r="C566" s="3" t="str">
        <f>"女"</f>
        <v>女</v>
      </c>
      <c r="D566" s="4" t="s">
        <v>559</v>
      </c>
      <c r="E566" s="3"/>
    </row>
    <row r="567" spans="1:5" ht="25.9" customHeight="1" x14ac:dyDescent="0.4">
      <c r="A567" s="3">
        <v>565</v>
      </c>
      <c r="B567" s="3" t="str">
        <f>"宁小静"</f>
        <v>宁小静</v>
      </c>
      <c r="C567" s="3" t="str">
        <f>"女"</f>
        <v>女</v>
      </c>
      <c r="D567" s="4" t="s">
        <v>560</v>
      </c>
      <c r="E567" s="3"/>
    </row>
    <row r="568" spans="1:5" ht="25.9" customHeight="1" x14ac:dyDescent="0.4">
      <c r="A568" s="3">
        <v>566</v>
      </c>
      <c r="B568" s="3" t="str">
        <f>"宁子威"</f>
        <v>宁子威</v>
      </c>
      <c r="C568" s="3" t="str">
        <f>"男"</f>
        <v>男</v>
      </c>
      <c r="D568" s="4" t="s">
        <v>561</v>
      </c>
      <c r="E568" s="3"/>
    </row>
    <row r="569" spans="1:5" ht="25.9" customHeight="1" x14ac:dyDescent="0.4">
      <c r="A569" s="3">
        <v>567</v>
      </c>
      <c r="B569" s="3" t="str">
        <f>"欧国程"</f>
        <v>欧国程</v>
      </c>
      <c r="C569" s="3" t="str">
        <f>"男"</f>
        <v>男</v>
      </c>
      <c r="D569" s="4" t="s">
        <v>562</v>
      </c>
      <c r="E569" s="3"/>
    </row>
    <row r="570" spans="1:5" ht="25.9" customHeight="1" x14ac:dyDescent="0.4">
      <c r="A570" s="3">
        <v>568</v>
      </c>
      <c r="B570" s="3" t="str">
        <f>"欧佳欣"</f>
        <v>欧佳欣</v>
      </c>
      <c r="C570" s="3" t="str">
        <f>"女"</f>
        <v>女</v>
      </c>
      <c r="D570" s="4" t="s">
        <v>563</v>
      </c>
      <c r="E570" s="3"/>
    </row>
    <row r="571" spans="1:5" ht="25.9" customHeight="1" x14ac:dyDescent="0.4">
      <c r="A571" s="3">
        <v>569</v>
      </c>
      <c r="B571" s="3" t="str">
        <f>"欧利君"</f>
        <v>欧利君</v>
      </c>
      <c r="C571" s="3" t="str">
        <f>"女"</f>
        <v>女</v>
      </c>
      <c r="D571" s="4" t="s">
        <v>564</v>
      </c>
      <c r="E571" s="3"/>
    </row>
    <row r="572" spans="1:5" ht="25.9" customHeight="1" x14ac:dyDescent="0.4">
      <c r="A572" s="3">
        <v>570</v>
      </c>
      <c r="B572" s="3" t="str">
        <f>"欧俐彤"</f>
        <v>欧俐彤</v>
      </c>
      <c r="C572" s="3" t="str">
        <f>"女"</f>
        <v>女</v>
      </c>
      <c r="D572" s="4" t="s">
        <v>565</v>
      </c>
      <c r="E572" s="3"/>
    </row>
    <row r="573" spans="1:5" ht="25.9" customHeight="1" x14ac:dyDescent="0.4">
      <c r="A573" s="3">
        <v>571</v>
      </c>
      <c r="B573" s="3" t="str">
        <f>"欧秋微"</f>
        <v>欧秋微</v>
      </c>
      <c r="C573" s="3" t="str">
        <f>"女"</f>
        <v>女</v>
      </c>
      <c r="D573" s="4" t="s">
        <v>566</v>
      </c>
      <c r="E573" s="3"/>
    </row>
    <row r="574" spans="1:5" ht="25.9" customHeight="1" x14ac:dyDescent="0.4">
      <c r="A574" s="3">
        <v>572</v>
      </c>
      <c r="B574" s="3" t="str">
        <f>"欧雨欣"</f>
        <v>欧雨欣</v>
      </c>
      <c r="C574" s="3" t="str">
        <f>"女"</f>
        <v>女</v>
      </c>
      <c r="D574" s="4" t="s">
        <v>567</v>
      </c>
      <c r="E574" s="3"/>
    </row>
    <row r="575" spans="1:5" ht="25.9" customHeight="1" x14ac:dyDescent="0.4">
      <c r="A575" s="3">
        <v>573</v>
      </c>
      <c r="B575" s="3" t="str">
        <f>"欧哲思"</f>
        <v>欧哲思</v>
      </c>
      <c r="C575" s="3" t="str">
        <f>"女"</f>
        <v>女</v>
      </c>
      <c r="D575" s="4" t="s">
        <v>568</v>
      </c>
      <c r="E575" s="3"/>
    </row>
    <row r="576" spans="1:5" ht="25.9" customHeight="1" x14ac:dyDescent="0.4">
      <c r="A576" s="3">
        <v>574</v>
      </c>
      <c r="B576" s="3" t="str">
        <f>"欧哲探"</f>
        <v>欧哲探</v>
      </c>
      <c r="C576" s="3" t="str">
        <f>"男"</f>
        <v>男</v>
      </c>
      <c r="D576" s="4" t="s">
        <v>569</v>
      </c>
      <c r="E576" s="3"/>
    </row>
    <row r="577" spans="1:5" ht="25.9" customHeight="1" x14ac:dyDescent="0.4">
      <c r="A577" s="3">
        <v>575</v>
      </c>
      <c r="B577" s="3" t="str">
        <f>"欧宗鑫"</f>
        <v>欧宗鑫</v>
      </c>
      <c r="C577" s="3" t="str">
        <f>"男"</f>
        <v>男</v>
      </c>
      <c r="D577" s="4" t="s">
        <v>570</v>
      </c>
      <c r="E577" s="3"/>
    </row>
    <row r="578" spans="1:5" ht="25.9" customHeight="1" x14ac:dyDescent="0.4">
      <c r="A578" s="3">
        <v>576</v>
      </c>
      <c r="B578" s="3" t="str">
        <f>"潘杰灵"</f>
        <v>潘杰灵</v>
      </c>
      <c r="C578" s="3" t="str">
        <f>"女"</f>
        <v>女</v>
      </c>
      <c r="D578" s="4" t="s">
        <v>571</v>
      </c>
      <c r="E578" s="3"/>
    </row>
    <row r="579" spans="1:5" ht="25.9" customHeight="1" x14ac:dyDescent="0.4">
      <c r="A579" s="3">
        <v>577</v>
      </c>
      <c r="B579" s="3" t="str">
        <f>"潘显涛"</f>
        <v>潘显涛</v>
      </c>
      <c r="C579" s="3" t="str">
        <f>"男"</f>
        <v>男</v>
      </c>
      <c r="D579" s="4" t="s">
        <v>572</v>
      </c>
      <c r="E579" s="3"/>
    </row>
    <row r="580" spans="1:5" ht="25.9" customHeight="1" x14ac:dyDescent="0.4">
      <c r="A580" s="3">
        <v>578</v>
      </c>
      <c r="B580" s="3" t="str">
        <f>"潘湘子"</f>
        <v>潘湘子</v>
      </c>
      <c r="C580" s="3" t="str">
        <f>"女"</f>
        <v>女</v>
      </c>
      <c r="D580" s="4" t="s">
        <v>573</v>
      </c>
      <c r="E580" s="3"/>
    </row>
    <row r="581" spans="1:5" ht="25.9" customHeight="1" x14ac:dyDescent="0.4">
      <c r="A581" s="3">
        <v>579</v>
      </c>
      <c r="B581" s="3" t="str">
        <f>"潘中榜"</f>
        <v>潘中榜</v>
      </c>
      <c r="C581" s="3" t="str">
        <f>"男"</f>
        <v>男</v>
      </c>
      <c r="D581" s="4" t="s">
        <v>574</v>
      </c>
      <c r="E581" s="3"/>
    </row>
    <row r="582" spans="1:5" ht="25.9" customHeight="1" x14ac:dyDescent="0.4">
      <c r="A582" s="3">
        <v>580</v>
      </c>
      <c r="B582" s="3" t="str">
        <f>"庞璐"</f>
        <v>庞璐</v>
      </c>
      <c r="C582" s="3" t="str">
        <f>"女"</f>
        <v>女</v>
      </c>
      <c r="D582" s="4" t="s">
        <v>575</v>
      </c>
      <c r="E582" s="3"/>
    </row>
    <row r="583" spans="1:5" ht="25.9" customHeight="1" x14ac:dyDescent="0.4">
      <c r="A583" s="3">
        <v>581</v>
      </c>
      <c r="B583" s="3" t="str">
        <f>"盆景芳"</f>
        <v>盆景芳</v>
      </c>
      <c r="C583" s="3" t="str">
        <f>"女"</f>
        <v>女</v>
      </c>
      <c r="D583" s="4" t="s">
        <v>576</v>
      </c>
      <c r="E583" s="3"/>
    </row>
    <row r="584" spans="1:5" ht="25.9" customHeight="1" x14ac:dyDescent="0.4">
      <c r="A584" s="3">
        <v>582</v>
      </c>
      <c r="B584" s="3" t="str">
        <f>"彭慧颖"</f>
        <v>彭慧颖</v>
      </c>
      <c r="C584" s="3" t="str">
        <f>"女"</f>
        <v>女</v>
      </c>
      <c r="D584" s="4" t="s">
        <v>577</v>
      </c>
      <c r="E584" s="3"/>
    </row>
    <row r="585" spans="1:5" ht="25.9" customHeight="1" x14ac:dyDescent="0.4">
      <c r="A585" s="3">
        <v>583</v>
      </c>
      <c r="B585" s="3" t="str">
        <f>"彭晓芸"</f>
        <v>彭晓芸</v>
      </c>
      <c r="C585" s="3" t="str">
        <f>"女"</f>
        <v>女</v>
      </c>
      <c r="D585" s="4" t="s">
        <v>578</v>
      </c>
      <c r="E585" s="3"/>
    </row>
    <row r="586" spans="1:5" ht="25.9" customHeight="1" x14ac:dyDescent="0.4">
      <c r="A586" s="3">
        <v>584</v>
      </c>
      <c r="B586" s="3" t="str">
        <f>"彭瑶"</f>
        <v>彭瑶</v>
      </c>
      <c r="C586" s="3" t="str">
        <f>"女"</f>
        <v>女</v>
      </c>
      <c r="D586" s="4" t="s">
        <v>579</v>
      </c>
      <c r="E586" s="3"/>
    </row>
    <row r="587" spans="1:5" ht="25.9" customHeight="1" x14ac:dyDescent="0.4">
      <c r="A587" s="3">
        <v>585</v>
      </c>
      <c r="B587" s="3" t="str">
        <f>"蒲光德"</f>
        <v>蒲光德</v>
      </c>
      <c r="C587" s="3" t="str">
        <f>"男"</f>
        <v>男</v>
      </c>
      <c r="D587" s="4" t="s">
        <v>580</v>
      </c>
      <c r="E587" s="3"/>
    </row>
    <row r="588" spans="1:5" ht="25.9" customHeight="1" x14ac:dyDescent="0.4">
      <c r="A588" s="3">
        <v>586</v>
      </c>
      <c r="B588" s="3" t="str">
        <f>"蒲乐晗"</f>
        <v>蒲乐晗</v>
      </c>
      <c r="C588" s="3" t="str">
        <f>"男"</f>
        <v>男</v>
      </c>
      <c r="D588" s="4" t="s">
        <v>581</v>
      </c>
      <c r="E588" s="3"/>
    </row>
    <row r="589" spans="1:5" ht="25.9" customHeight="1" x14ac:dyDescent="0.4">
      <c r="A589" s="3">
        <v>587</v>
      </c>
      <c r="B589" s="3" t="str">
        <f>"蒲青倩"</f>
        <v>蒲青倩</v>
      </c>
      <c r="C589" s="3" t="str">
        <f>"女"</f>
        <v>女</v>
      </c>
      <c r="D589" s="4" t="s">
        <v>582</v>
      </c>
      <c r="E589" s="3"/>
    </row>
    <row r="590" spans="1:5" ht="25.9" customHeight="1" x14ac:dyDescent="0.4">
      <c r="A590" s="3">
        <v>588</v>
      </c>
      <c r="B590" s="3" t="str">
        <f>"蒲取环"</f>
        <v>蒲取环</v>
      </c>
      <c r="C590" s="3" t="str">
        <f>"女"</f>
        <v>女</v>
      </c>
      <c r="D590" s="4" t="s">
        <v>583</v>
      </c>
      <c r="E590" s="3"/>
    </row>
    <row r="591" spans="1:5" ht="25.9" customHeight="1" x14ac:dyDescent="0.4">
      <c r="A591" s="3">
        <v>589</v>
      </c>
      <c r="B591" s="3" t="str">
        <f>"蒲如倩"</f>
        <v>蒲如倩</v>
      </c>
      <c r="C591" s="3" t="str">
        <f>"女"</f>
        <v>女</v>
      </c>
      <c r="D591" s="4" t="s">
        <v>971</v>
      </c>
      <c r="E591" s="3"/>
    </row>
    <row r="592" spans="1:5" ht="25.9" customHeight="1" x14ac:dyDescent="0.4">
      <c r="A592" s="3">
        <v>590</v>
      </c>
      <c r="B592" s="3" t="str">
        <f>"蒲史君"</f>
        <v>蒲史君</v>
      </c>
      <c r="C592" s="3" t="str">
        <f>"女"</f>
        <v>女</v>
      </c>
      <c r="D592" s="4" t="s">
        <v>584</v>
      </c>
      <c r="E592" s="3"/>
    </row>
    <row r="593" spans="1:5" ht="25.9" customHeight="1" x14ac:dyDescent="0.4">
      <c r="A593" s="3">
        <v>591</v>
      </c>
      <c r="B593" s="3" t="str">
        <f>"蒲思思"</f>
        <v>蒲思思</v>
      </c>
      <c r="C593" s="3" t="str">
        <f>"女"</f>
        <v>女</v>
      </c>
      <c r="D593" s="4" t="s">
        <v>128</v>
      </c>
      <c r="E593" s="3"/>
    </row>
    <row r="594" spans="1:5" ht="25.9" customHeight="1" x14ac:dyDescent="0.4">
      <c r="A594" s="3">
        <v>592</v>
      </c>
      <c r="B594" s="3" t="str">
        <f>"蒲向雄"</f>
        <v>蒲向雄</v>
      </c>
      <c r="C594" s="3" t="str">
        <f>"男"</f>
        <v>男</v>
      </c>
      <c r="D594" s="4" t="s">
        <v>585</v>
      </c>
      <c r="E594" s="3"/>
    </row>
    <row r="595" spans="1:5" ht="25.9" customHeight="1" x14ac:dyDescent="0.4">
      <c r="A595" s="3">
        <v>593</v>
      </c>
      <c r="B595" s="3" t="str">
        <f>"蒲予诺"</f>
        <v>蒲予诺</v>
      </c>
      <c r="C595" s="3" t="str">
        <f>"女"</f>
        <v>女</v>
      </c>
      <c r="D595" s="4" t="s">
        <v>586</v>
      </c>
      <c r="E595" s="3"/>
    </row>
    <row r="596" spans="1:5" ht="25.9" customHeight="1" x14ac:dyDescent="0.4">
      <c r="A596" s="3">
        <v>594</v>
      </c>
      <c r="B596" s="3" t="str">
        <f>"戚思莹"</f>
        <v>戚思莹</v>
      </c>
      <c r="C596" s="3" t="str">
        <f>"女"</f>
        <v>女</v>
      </c>
      <c r="D596" s="4" t="s">
        <v>587</v>
      </c>
      <c r="E596" s="3"/>
    </row>
    <row r="597" spans="1:5" ht="25.9" customHeight="1" x14ac:dyDescent="0.4">
      <c r="A597" s="3">
        <v>595</v>
      </c>
      <c r="B597" s="3" t="str">
        <f>"齐鹏"</f>
        <v>齐鹏</v>
      </c>
      <c r="C597" s="3" t="str">
        <f>"男"</f>
        <v>男</v>
      </c>
      <c r="D597" s="4" t="s">
        <v>588</v>
      </c>
      <c r="E597" s="3"/>
    </row>
    <row r="598" spans="1:5" ht="25.9" customHeight="1" x14ac:dyDescent="0.4">
      <c r="A598" s="3">
        <v>596</v>
      </c>
      <c r="B598" s="3" t="str">
        <f>"齐梓涵"</f>
        <v>齐梓涵</v>
      </c>
      <c r="C598" s="3" t="str">
        <f>"女"</f>
        <v>女</v>
      </c>
      <c r="D598" s="4" t="s">
        <v>589</v>
      </c>
      <c r="E598" s="3"/>
    </row>
    <row r="599" spans="1:5" ht="25.9" customHeight="1" x14ac:dyDescent="0.4">
      <c r="A599" s="3">
        <v>597</v>
      </c>
      <c r="B599" s="3" t="str">
        <f>"秦一涵"</f>
        <v>秦一涵</v>
      </c>
      <c r="C599" s="3" t="str">
        <f>"男"</f>
        <v>男</v>
      </c>
      <c r="D599" s="4" t="s">
        <v>590</v>
      </c>
      <c r="E599" s="3"/>
    </row>
    <row r="600" spans="1:5" ht="25.9" customHeight="1" x14ac:dyDescent="0.4">
      <c r="A600" s="3">
        <v>598</v>
      </c>
      <c r="B600" s="3" t="str">
        <f>"邱良辉"</f>
        <v>邱良辉</v>
      </c>
      <c r="C600" s="3" t="str">
        <f>"男"</f>
        <v>男</v>
      </c>
      <c r="D600" s="4" t="s">
        <v>591</v>
      </c>
      <c r="E600" s="3"/>
    </row>
    <row r="601" spans="1:5" ht="25.9" customHeight="1" x14ac:dyDescent="0.4">
      <c r="A601" s="3">
        <v>599</v>
      </c>
      <c r="B601" s="3" t="str">
        <f>"邱贤耀"</f>
        <v>邱贤耀</v>
      </c>
      <c r="C601" s="3" t="str">
        <f>"男"</f>
        <v>男</v>
      </c>
      <c r="D601" s="4" t="s">
        <v>592</v>
      </c>
      <c r="E601" s="3"/>
    </row>
    <row r="602" spans="1:5" ht="25.9" customHeight="1" x14ac:dyDescent="0.4">
      <c r="A602" s="3">
        <v>600</v>
      </c>
      <c r="B602" s="3" t="str">
        <f>"邱一轩"</f>
        <v>邱一轩</v>
      </c>
      <c r="C602" s="3" t="str">
        <f>"男"</f>
        <v>男</v>
      </c>
      <c r="D602" s="4" t="s">
        <v>593</v>
      </c>
      <c r="E602" s="3"/>
    </row>
    <row r="603" spans="1:5" ht="25.9" customHeight="1" x14ac:dyDescent="0.4">
      <c r="A603" s="3">
        <v>601</v>
      </c>
      <c r="B603" s="3" t="str">
        <f>"荣婕"</f>
        <v>荣婕</v>
      </c>
      <c r="C603" s="3" t="str">
        <f>"女"</f>
        <v>女</v>
      </c>
      <c r="D603" s="4" t="s">
        <v>594</v>
      </c>
      <c r="E603" s="3"/>
    </row>
    <row r="604" spans="1:5" ht="25.9" customHeight="1" x14ac:dyDescent="0.4">
      <c r="A604" s="3">
        <v>602</v>
      </c>
      <c r="B604" s="3" t="str">
        <f>"容静雯"</f>
        <v>容静雯</v>
      </c>
      <c r="C604" s="3" t="str">
        <f>"女"</f>
        <v>女</v>
      </c>
      <c r="D604" s="4" t="s">
        <v>595</v>
      </c>
      <c r="E604" s="3"/>
    </row>
    <row r="605" spans="1:5" ht="25.9" customHeight="1" x14ac:dyDescent="0.4">
      <c r="A605" s="3">
        <v>603</v>
      </c>
      <c r="B605" s="3" t="str">
        <f>"沈鹏辉"</f>
        <v>沈鹏辉</v>
      </c>
      <c r="C605" s="3" t="str">
        <f>"男"</f>
        <v>男</v>
      </c>
      <c r="D605" s="4" t="s">
        <v>596</v>
      </c>
      <c r="E605" s="3"/>
    </row>
    <row r="606" spans="1:5" ht="25.9" customHeight="1" x14ac:dyDescent="0.4">
      <c r="A606" s="3">
        <v>604</v>
      </c>
      <c r="B606" s="3" t="str">
        <f>"盛雪苗"</f>
        <v>盛雪苗</v>
      </c>
      <c r="C606" s="3" t="str">
        <f>"女"</f>
        <v>女</v>
      </c>
      <c r="D606" s="4" t="s">
        <v>597</v>
      </c>
      <c r="E606" s="3"/>
    </row>
    <row r="607" spans="1:5" ht="25.9" customHeight="1" x14ac:dyDescent="0.4">
      <c r="A607" s="3">
        <v>605</v>
      </c>
      <c r="B607" s="3" t="str">
        <f>"施秋艳"</f>
        <v>施秋艳</v>
      </c>
      <c r="C607" s="3" t="str">
        <f>"女"</f>
        <v>女</v>
      </c>
      <c r="D607" s="4" t="s">
        <v>598</v>
      </c>
      <c r="E607" s="3"/>
    </row>
    <row r="608" spans="1:5" ht="25.9" customHeight="1" x14ac:dyDescent="0.4">
      <c r="A608" s="3">
        <v>606</v>
      </c>
      <c r="B608" s="3" t="str">
        <f>"石翠廉"</f>
        <v>石翠廉</v>
      </c>
      <c r="C608" s="3" t="str">
        <f>"男"</f>
        <v>男</v>
      </c>
      <c r="D608" s="4" t="s">
        <v>599</v>
      </c>
      <c r="E608" s="3"/>
    </row>
    <row r="609" spans="1:5" ht="25.9" customHeight="1" x14ac:dyDescent="0.4">
      <c r="A609" s="3">
        <v>607</v>
      </c>
      <c r="B609" s="3" t="str">
        <f>"石峰海"</f>
        <v>石峰海</v>
      </c>
      <c r="C609" s="3" t="str">
        <f>"男"</f>
        <v>男</v>
      </c>
      <c r="D609" s="4" t="s">
        <v>600</v>
      </c>
      <c r="E609" s="3"/>
    </row>
    <row r="610" spans="1:5" ht="25.9" customHeight="1" x14ac:dyDescent="0.4">
      <c r="A610" s="3">
        <v>608</v>
      </c>
      <c r="B610" s="3" t="str">
        <f>"石琳芝"</f>
        <v>石琳芝</v>
      </c>
      <c r="C610" s="3" t="str">
        <f>"女"</f>
        <v>女</v>
      </c>
      <c r="D610" s="4" t="s">
        <v>601</v>
      </c>
      <c r="E610" s="3"/>
    </row>
    <row r="611" spans="1:5" ht="25.9" customHeight="1" x14ac:dyDescent="0.4">
      <c r="A611" s="3">
        <v>609</v>
      </c>
      <c r="B611" s="3" t="str">
        <f>"石婷婷"</f>
        <v>石婷婷</v>
      </c>
      <c r="C611" s="3" t="str">
        <f>"女"</f>
        <v>女</v>
      </c>
      <c r="D611" s="4" t="s">
        <v>602</v>
      </c>
      <c r="E611" s="3"/>
    </row>
    <row r="612" spans="1:5" ht="25.9" customHeight="1" x14ac:dyDescent="0.4">
      <c r="A612" s="3">
        <v>610</v>
      </c>
      <c r="B612" s="3" t="str">
        <f>"史传宝"</f>
        <v>史传宝</v>
      </c>
      <c r="C612" s="3" t="str">
        <f>"男"</f>
        <v>男</v>
      </c>
      <c r="D612" s="4" t="s">
        <v>603</v>
      </c>
      <c r="E612" s="3"/>
    </row>
    <row r="613" spans="1:5" ht="25.9" customHeight="1" x14ac:dyDescent="0.4">
      <c r="A613" s="3">
        <v>611</v>
      </c>
      <c r="B613" s="3" t="str">
        <f>"宋丹"</f>
        <v>宋丹</v>
      </c>
      <c r="C613" s="3" t="str">
        <f>"女"</f>
        <v>女</v>
      </c>
      <c r="D613" s="4" t="s">
        <v>604</v>
      </c>
      <c r="E613" s="3"/>
    </row>
    <row r="614" spans="1:5" ht="25.9" customHeight="1" x14ac:dyDescent="0.4">
      <c r="A614" s="3">
        <v>612</v>
      </c>
      <c r="B614" s="3" t="str">
        <f>"苏贝贝"</f>
        <v>苏贝贝</v>
      </c>
      <c r="C614" s="3" t="str">
        <f>"女"</f>
        <v>女</v>
      </c>
      <c r="D614" s="4" t="s">
        <v>605</v>
      </c>
      <c r="E614" s="3"/>
    </row>
    <row r="615" spans="1:5" ht="25.9" customHeight="1" x14ac:dyDescent="0.4">
      <c r="A615" s="3">
        <v>613</v>
      </c>
      <c r="B615" s="3" t="str">
        <f>"苏创帮"</f>
        <v>苏创帮</v>
      </c>
      <c r="C615" s="3" t="str">
        <f>"男"</f>
        <v>男</v>
      </c>
      <c r="D615" s="4" t="s">
        <v>606</v>
      </c>
      <c r="E615" s="3"/>
    </row>
    <row r="616" spans="1:5" ht="25.9" customHeight="1" x14ac:dyDescent="0.4">
      <c r="A616" s="3">
        <v>614</v>
      </c>
      <c r="B616" s="3" t="str">
        <f>"苏春燕"</f>
        <v>苏春燕</v>
      </c>
      <c r="C616" s="3" t="str">
        <f>"女"</f>
        <v>女</v>
      </c>
      <c r="D616" s="4" t="s">
        <v>607</v>
      </c>
      <c r="E616" s="3"/>
    </row>
    <row r="617" spans="1:5" ht="25.9" customHeight="1" x14ac:dyDescent="0.4">
      <c r="A617" s="3">
        <v>615</v>
      </c>
      <c r="B617" s="3" t="str">
        <f>"苏佳玲"</f>
        <v>苏佳玲</v>
      </c>
      <c r="C617" s="3" t="str">
        <f>"女"</f>
        <v>女</v>
      </c>
      <c r="D617" s="4" t="s">
        <v>608</v>
      </c>
      <c r="E617" s="3"/>
    </row>
    <row r="618" spans="1:5" ht="25.9" customHeight="1" x14ac:dyDescent="0.4">
      <c r="A618" s="3">
        <v>616</v>
      </c>
      <c r="B618" s="3" t="str">
        <f>"苏经斌"</f>
        <v>苏经斌</v>
      </c>
      <c r="C618" s="3" t="str">
        <f>"男"</f>
        <v>男</v>
      </c>
      <c r="D618" s="4" t="s">
        <v>609</v>
      </c>
      <c r="E618" s="3"/>
    </row>
    <row r="619" spans="1:5" ht="25.9" customHeight="1" x14ac:dyDescent="0.4">
      <c r="A619" s="3">
        <v>617</v>
      </c>
      <c r="B619" s="3" t="str">
        <f>"苏荣丰"</f>
        <v>苏荣丰</v>
      </c>
      <c r="C619" s="3" t="str">
        <f>"男"</f>
        <v>男</v>
      </c>
      <c r="D619" s="4" t="s">
        <v>610</v>
      </c>
      <c r="E619" s="3"/>
    </row>
    <row r="620" spans="1:5" ht="25.9" customHeight="1" x14ac:dyDescent="0.4">
      <c r="A620" s="3">
        <v>618</v>
      </c>
      <c r="B620" s="3" t="str">
        <f>"苏婷"</f>
        <v>苏婷</v>
      </c>
      <c r="C620" s="3" t="str">
        <f>"女"</f>
        <v>女</v>
      </c>
      <c r="D620" s="4" t="s">
        <v>611</v>
      </c>
      <c r="E620" s="3"/>
    </row>
    <row r="621" spans="1:5" ht="25.9" customHeight="1" x14ac:dyDescent="0.4">
      <c r="A621" s="3">
        <v>619</v>
      </c>
      <c r="B621" s="3" t="str">
        <f>"苏湾"</f>
        <v>苏湾</v>
      </c>
      <c r="C621" s="3" t="str">
        <f>"女"</f>
        <v>女</v>
      </c>
      <c r="D621" s="4" t="s">
        <v>612</v>
      </c>
      <c r="E621" s="3"/>
    </row>
    <row r="622" spans="1:5" ht="25.9" customHeight="1" x14ac:dyDescent="0.4">
      <c r="A622" s="3">
        <v>620</v>
      </c>
      <c r="B622" s="3" t="str">
        <f>"苏香梅"</f>
        <v>苏香梅</v>
      </c>
      <c r="C622" s="3" t="str">
        <f>"女"</f>
        <v>女</v>
      </c>
      <c r="D622" s="4" t="s">
        <v>613</v>
      </c>
      <c r="E622" s="3"/>
    </row>
    <row r="623" spans="1:5" ht="25.9" customHeight="1" x14ac:dyDescent="0.4">
      <c r="A623" s="3">
        <v>621</v>
      </c>
      <c r="B623" s="3" t="str">
        <f>"苏怡倩"</f>
        <v>苏怡倩</v>
      </c>
      <c r="C623" s="3" t="str">
        <f>"女"</f>
        <v>女</v>
      </c>
      <c r="D623" s="4" t="s">
        <v>614</v>
      </c>
      <c r="E623" s="3"/>
    </row>
    <row r="624" spans="1:5" ht="25.9" customHeight="1" x14ac:dyDescent="0.4">
      <c r="A624" s="3">
        <v>622</v>
      </c>
      <c r="B624" s="3" t="str">
        <f>"苏应佳"</f>
        <v>苏应佳</v>
      </c>
      <c r="C624" s="3" t="str">
        <f>"女"</f>
        <v>女</v>
      </c>
      <c r="D624" s="4" t="s">
        <v>615</v>
      </c>
      <c r="E624" s="3"/>
    </row>
    <row r="625" spans="1:5" ht="25.9" customHeight="1" x14ac:dyDescent="0.4">
      <c r="A625" s="3">
        <v>623</v>
      </c>
      <c r="B625" s="3" t="str">
        <f>"苏莹"</f>
        <v>苏莹</v>
      </c>
      <c r="C625" s="3" t="str">
        <f>"女"</f>
        <v>女</v>
      </c>
      <c r="D625" s="4" t="s">
        <v>616</v>
      </c>
      <c r="E625" s="3"/>
    </row>
    <row r="626" spans="1:5" ht="25.9" customHeight="1" x14ac:dyDescent="0.4">
      <c r="A626" s="3">
        <v>624</v>
      </c>
      <c r="B626" s="3" t="str">
        <f>"苏芷若"</f>
        <v>苏芷若</v>
      </c>
      <c r="C626" s="3" t="str">
        <f>"女"</f>
        <v>女</v>
      </c>
      <c r="D626" s="4" t="s">
        <v>617</v>
      </c>
      <c r="E626" s="3"/>
    </row>
    <row r="627" spans="1:5" ht="25.9" customHeight="1" x14ac:dyDescent="0.4">
      <c r="A627" s="3">
        <v>625</v>
      </c>
      <c r="B627" s="3" t="str">
        <f>"孙定梅"</f>
        <v>孙定梅</v>
      </c>
      <c r="C627" s="3" t="str">
        <f>"女"</f>
        <v>女</v>
      </c>
      <c r="D627" s="4" t="s">
        <v>618</v>
      </c>
      <c r="E627" s="3"/>
    </row>
    <row r="628" spans="1:5" ht="25.9" customHeight="1" x14ac:dyDescent="0.4">
      <c r="A628" s="3">
        <v>626</v>
      </c>
      <c r="B628" s="3" t="str">
        <f>"孙国俊"</f>
        <v>孙国俊</v>
      </c>
      <c r="C628" s="3" t="str">
        <f>"男"</f>
        <v>男</v>
      </c>
      <c r="D628" s="4" t="s">
        <v>619</v>
      </c>
      <c r="E628" s="3"/>
    </row>
    <row r="629" spans="1:5" ht="25.9" customHeight="1" x14ac:dyDescent="0.4">
      <c r="A629" s="3">
        <v>627</v>
      </c>
      <c r="B629" s="3" t="str">
        <f>"孙佳煜"</f>
        <v>孙佳煜</v>
      </c>
      <c r="C629" s="3" t="str">
        <f>"女"</f>
        <v>女</v>
      </c>
      <c r="D629" s="4" t="s">
        <v>620</v>
      </c>
      <c r="E629" s="3"/>
    </row>
    <row r="630" spans="1:5" ht="25.9" customHeight="1" x14ac:dyDescent="0.4">
      <c r="A630" s="3">
        <v>628</v>
      </c>
      <c r="B630" s="3" t="str">
        <f>"孙萌萌"</f>
        <v>孙萌萌</v>
      </c>
      <c r="C630" s="3" t="str">
        <f>"女"</f>
        <v>女</v>
      </c>
      <c r="D630" s="4" t="s">
        <v>621</v>
      </c>
      <c r="E630" s="3"/>
    </row>
    <row r="631" spans="1:5" ht="25.9" customHeight="1" x14ac:dyDescent="0.4">
      <c r="A631" s="3">
        <v>629</v>
      </c>
      <c r="B631" s="3" t="str">
        <f>"孙彤"</f>
        <v>孙彤</v>
      </c>
      <c r="C631" s="3" t="str">
        <f>"女"</f>
        <v>女</v>
      </c>
      <c r="D631" s="4" t="s">
        <v>622</v>
      </c>
      <c r="E631" s="3"/>
    </row>
    <row r="632" spans="1:5" ht="25.9" customHeight="1" x14ac:dyDescent="0.4">
      <c r="A632" s="3">
        <v>630</v>
      </c>
      <c r="B632" s="3" t="str">
        <f>"孙妍雨"</f>
        <v>孙妍雨</v>
      </c>
      <c r="C632" s="3" t="str">
        <f>"女"</f>
        <v>女</v>
      </c>
      <c r="D632" s="4" t="s">
        <v>623</v>
      </c>
      <c r="E632" s="3"/>
    </row>
    <row r="633" spans="1:5" ht="25.9" customHeight="1" x14ac:dyDescent="0.4">
      <c r="A633" s="3">
        <v>631</v>
      </c>
      <c r="B633" s="3" t="str">
        <f>"孙榆珠"</f>
        <v>孙榆珠</v>
      </c>
      <c r="C633" s="3" t="str">
        <f>"女"</f>
        <v>女</v>
      </c>
      <c r="D633" s="4" t="s">
        <v>624</v>
      </c>
      <c r="E633" s="3"/>
    </row>
    <row r="634" spans="1:5" ht="25.9" customHeight="1" x14ac:dyDescent="0.4">
      <c r="A634" s="3">
        <v>632</v>
      </c>
      <c r="B634" s="3" t="str">
        <f>"孙泽林"</f>
        <v>孙泽林</v>
      </c>
      <c r="C634" s="3" t="str">
        <f>"男"</f>
        <v>男</v>
      </c>
      <c r="D634" s="4" t="s">
        <v>625</v>
      </c>
      <c r="E634" s="3"/>
    </row>
    <row r="635" spans="1:5" ht="25.9" customHeight="1" x14ac:dyDescent="0.4">
      <c r="A635" s="3">
        <v>633</v>
      </c>
      <c r="B635" s="3" t="str">
        <f>"谭春款"</f>
        <v>谭春款</v>
      </c>
      <c r="C635" s="3" t="str">
        <f>"女"</f>
        <v>女</v>
      </c>
      <c r="D635" s="4" t="s">
        <v>626</v>
      </c>
      <c r="E635" s="3"/>
    </row>
    <row r="636" spans="1:5" ht="25.9" customHeight="1" x14ac:dyDescent="0.4">
      <c r="A636" s="3">
        <v>634</v>
      </c>
      <c r="B636" s="3" t="str">
        <f>"谭鼎鼎"</f>
        <v>谭鼎鼎</v>
      </c>
      <c r="C636" s="3" t="str">
        <f>"男"</f>
        <v>男</v>
      </c>
      <c r="D636" s="4" t="s">
        <v>627</v>
      </c>
      <c r="E636" s="3"/>
    </row>
    <row r="637" spans="1:5" ht="25.9" customHeight="1" x14ac:dyDescent="0.4">
      <c r="A637" s="3">
        <v>635</v>
      </c>
      <c r="B637" s="3" t="str">
        <f>"谭昊然"</f>
        <v>谭昊然</v>
      </c>
      <c r="C637" s="3" t="str">
        <f>"男"</f>
        <v>男</v>
      </c>
      <c r="D637" s="4" t="s">
        <v>628</v>
      </c>
      <c r="E637" s="3"/>
    </row>
    <row r="638" spans="1:5" ht="25.9" customHeight="1" x14ac:dyDescent="0.4">
      <c r="A638" s="3">
        <v>636</v>
      </c>
      <c r="B638" s="3" t="str">
        <f>"谭家明"</f>
        <v>谭家明</v>
      </c>
      <c r="C638" s="3" t="str">
        <f>"男"</f>
        <v>男</v>
      </c>
      <c r="D638" s="4" t="s">
        <v>629</v>
      </c>
      <c r="E638" s="3"/>
    </row>
    <row r="639" spans="1:5" ht="25.9" customHeight="1" x14ac:dyDescent="0.4">
      <c r="A639" s="3">
        <v>637</v>
      </c>
      <c r="B639" s="3" t="str">
        <f>"谭家乾"</f>
        <v>谭家乾</v>
      </c>
      <c r="C639" s="3" t="str">
        <f>"男"</f>
        <v>男</v>
      </c>
      <c r="D639" s="4" t="s">
        <v>630</v>
      </c>
      <c r="E639" s="3"/>
    </row>
    <row r="640" spans="1:5" ht="25.9" customHeight="1" x14ac:dyDescent="0.4">
      <c r="A640" s="3">
        <v>638</v>
      </c>
      <c r="B640" s="3" t="str">
        <f>"谭克"</f>
        <v>谭克</v>
      </c>
      <c r="C640" s="3" t="str">
        <f>"男"</f>
        <v>男</v>
      </c>
      <c r="D640" s="4" t="s">
        <v>631</v>
      </c>
      <c r="E640" s="3"/>
    </row>
    <row r="641" spans="1:5" ht="25.9" customHeight="1" x14ac:dyDescent="0.4">
      <c r="A641" s="3">
        <v>639</v>
      </c>
      <c r="B641" s="3" t="str">
        <f>"谭茜"</f>
        <v>谭茜</v>
      </c>
      <c r="C641" s="3" t="str">
        <f>"女"</f>
        <v>女</v>
      </c>
      <c r="D641" s="4" t="s">
        <v>632</v>
      </c>
      <c r="E641" s="3"/>
    </row>
    <row r="642" spans="1:5" ht="25.9" customHeight="1" x14ac:dyDescent="0.4">
      <c r="A642" s="3">
        <v>640</v>
      </c>
      <c r="B642" s="3" t="str">
        <f>"唐海滨"</f>
        <v>唐海滨</v>
      </c>
      <c r="C642" s="3" t="str">
        <f>"男"</f>
        <v>男</v>
      </c>
      <c r="D642" s="4" t="s">
        <v>633</v>
      </c>
      <c r="E642" s="3"/>
    </row>
    <row r="643" spans="1:5" ht="25.9" customHeight="1" x14ac:dyDescent="0.4">
      <c r="A643" s="3">
        <v>641</v>
      </c>
      <c r="B643" s="3" t="str">
        <f>"唐丽木"</f>
        <v>唐丽木</v>
      </c>
      <c r="C643" s="3" t="str">
        <f>"女"</f>
        <v>女</v>
      </c>
      <c r="D643" s="4" t="s">
        <v>634</v>
      </c>
      <c r="E643" s="3"/>
    </row>
    <row r="644" spans="1:5" ht="25.9" customHeight="1" x14ac:dyDescent="0.4">
      <c r="A644" s="3">
        <v>642</v>
      </c>
      <c r="B644" s="3" t="str">
        <f>"唐南浩"</f>
        <v>唐南浩</v>
      </c>
      <c r="C644" s="3" t="str">
        <f>"男"</f>
        <v>男</v>
      </c>
      <c r="D644" s="4" t="s">
        <v>635</v>
      </c>
      <c r="E644" s="3"/>
    </row>
    <row r="645" spans="1:5" ht="25.9" customHeight="1" x14ac:dyDescent="0.4">
      <c r="A645" s="3">
        <v>643</v>
      </c>
      <c r="B645" s="3" t="str">
        <f>"唐贤能"</f>
        <v>唐贤能</v>
      </c>
      <c r="C645" s="3" t="str">
        <f>"男"</f>
        <v>男</v>
      </c>
      <c r="D645" s="4" t="s">
        <v>636</v>
      </c>
      <c r="E645" s="3"/>
    </row>
    <row r="646" spans="1:5" ht="25.9" customHeight="1" x14ac:dyDescent="0.4">
      <c r="A646" s="3">
        <v>644</v>
      </c>
      <c r="B646" s="3" t="str">
        <f>"唐兆慧"</f>
        <v>唐兆慧</v>
      </c>
      <c r="C646" s="3" t="str">
        <f>"女"</f>
        <v>女</v>
      </c>
      <c r="D646" s="4" t="s">
        <v>637</v>
      </c>
      <c r="E646" s="3"/>
    </row>
    <row r="647" spans="1:5" ht="25.9" customHeight="1" x14ac:dyDescent="0.4">
      <c r="A647" s="3">
        <v>645</v>
      </c>
      <c r="B647" s="3" t="str">
        <f>"唐梓桓"</f>
        <v>唐梓桓</v>
      </c>
      <c r="C647" s="3" t="str">
        <f>"男"</f>
        <v>男</v>
      </c>
      <c r="D647" s="4" t="s">
        <v>638</v>
      </c>
      <c r="E647" s="3"/>
    </row>
    <row r="648" spans="1:5" ht="25.9" customHeight="1" x14ac:dyDescent="0.4">
      <c r="A648" s="3">
        <v>646</v>
      </c>
      <c r="B648" s="3" t="str">
        <f>"陶大辉"</f>
        <v>陶大辉</v>
      </c>
      <c r="C648" s="3" t="str">
        <f>"男"</f>
        <v>男</v>
      </c>
      <c r="D648" s="4" t="s">
        <v>639</v>
      </c>
      <c r="E648" s="3"/>
    </row>
    <row r="649" spans="1:5" ht="25.9" customHeight="1" x14ac:dyDescent="0.4">
      <c r="A649" s="3">
        <v>647</v>
      </c>
      <c r="B649" s="3" t="str">
        <f>"陶定有"</f>
        <v>陶定有</v>
      </c>
      <c r="C649" s="3" t="str">
        <f>"男"</f>
        <v>男</v>
      </c>
      <c r="D649" s="4" t="s">
        <v>640</v>
      </c>
      <c r="E649" s="3"/>
    </row>
    <row r="650" spans="1:5" ht="25.9" customHeight="1" x14ac:dyDescent="0.4">
      <c r="A650" s="3">
        <v>648</v>
      </c>
      <c r="B650" s="3" t="str">
        <f>"陶雾鹏"</f>
        <v>陶雾鹏</v>
      </c>
      <c r="C650" s="3" t="str">
        <f>"男"</f>
        <v>男</v>
      </c>
      <c r="D650" s="4" t="s">
        <v>641</v>
      </c>
      <c r="E650" s="3"/>
    </row>
    <row r="651" spans="1:5" ht="25.9" customHeight="1" x14ac:dyDescent="0.4">
      <c r="A651" s="3">
        <v>649</v>
      </c>
      <c r="B651" s="3" t="str">
        <f>"田俊"</f>
        <v>田俊</v>
      </c>
      <c r="C651" s="3" t="str">
        <f>"男"</f>
        <v>男</v>
      </c>
      <c r="D651" s="4" t="s">
        <v>642</v>
      </c>
      <c r="E651" s="3"/>
    </row>
    <row r="652" spans="1:5" ht="25.9" customHeight="1" x14ac:dyDescent="0.4">
      <c r="A652" s="3">
        <v>650</v>
      </c>
      <c r="B652" s="3" t="str">
        <f>"童卡"</f>
        <v>童卡</v>
      </c>
      <c r="C652" s="3" t="str">
        <f>"男"</f>
        <v>男</v>
      </c>
      <c r="D652" s="4" t="s">
        <v>643</v>
      </c>
      <c r="E652" s="3"/>
    </row>
    <row r="653" spans="1:5" ht="25.9" customHeight="1" x14ac:dyDescent="0.4">
      <c r="A653" s="3">
        <v>651</v>
      </c>
      <c r="B653" s="3" t="str">
        <f>"涂征"</f>
        <v>涂征</v>
      </c>
      <c r="C653" s="3" t="str">
        <f>"女"</f>
        <v>女</v>
      </c>
      <c r="D653" s="4" t="s">
        <v>644</v>
      </c>
      <c r="E653" s="3"/>
    </row>
    <row r="654" spans="1:5" ht="25.9" customHeight="1" x14ac:dyDescent="0.4">
      <c r="A654" s="3">
        <v>652</v>
      </c>
      <c r="B654" s="3" t="str">
        <f>"万静"</f>
        <v>万静</v>
      </c>
      <c r="C654" s="3" t="str">
        <f>"女"</f>
        <v>女</v>
      </c>
      <c r="D654" s="4" t="s">
        <v>645</v>
      </c>
      <c r="E654" s="3"/>
    </row>
    <row r="655" spans="1:5" ht="25.9" customHeight="1" x14ac:dyDescent="0.4">
      <c r="A655" s="3">
        <v>653</v>
      </c>
      <c r="B655" s="3" t="str">
        <f>"万青岚"</f>
        <v>万青岚</v>
      </c>
      <c r="C655" s="3" t="str">
        <f>"女"</f>
        <v>女</v>
      </c>
      <c r="D655" s="4" t="s">
        <v>646</v>
      </c>
      <c r="E655" s="3"/>
    </row>
    <row r="656" spans="1:5" ht="25.9" customHeight="1" x14ac:dyDescent="0.4">
      <c r="A656" s="3">
        <v>654</v>
      </c>
      <c r="B656" s="3" t="str">
        <f>"万紫怡"</f>
        <v>万紫怡</v>
      </c>
      <c r="C656" s="3" t="str">
        <f>"女"</f>
        <v>女</v>
      </c>
      <c r="D656" s="4" t="s">
        <v>647</v>
      </c>
      <c r="E656" s="3"/>
    </row>
    <row r="657" spans="1:5" ht="25.9" customHeight="1" x14ac:dyDescent="0.4">
      <c r="A657" s="3">
        <v>655</v>
      </c>
      <c r="B657" s="3" t="str">
        <f>"汪秀莹"</f>
        <v>汪秀莹</v>
      </c>
      <c r="C657" s="3" t="str">
        <f>"女"</f>
        <v>女</v>
      </c>
      <c r="D657" s="4" t="s">
        <v>648</v>
      </c>
      <c r="E657" s="3"/>
    </row>
    <row r="658" spans="1:5" ht="25.9" customHeight="1" x14ac:dyDescent="0.4">
      <c r="A658" s="3">
        <v>656</v>
      </c>
      <c r="B658" s="3" t="str">
        <f>"王本鹏"</f>
        <v>王本鹏</v>
      </c>
      <c r="C658" s="3" t="str">
        <f>"男"</f>
        <v>男</v>
      </c>
      <c r="D658" s="4" t="s">
        <v>649</v>
      </c>
      <c r="E658" s="3"/>
    </row>
    <row r="659" spans="1:5" ht="25.9" customHeight="1" x14ac:dyDescent="0.4">
      <c r="A659" s="3">
        <v>657</v>
      </c>
      <c r="B659" s="3" t="str">
        <f>"王冰雪"</f>
        <v>王冰雪</v>
      </c>
      <c r="C659" s="3" t="str">
        <f>"女"</f>
        <v>女</v>
      </c>
      <c r="D659" s="4" t="s">
        <v>650</v>
      </c>
      <c r="E659" s="3"/>
    </row>
    <row r="660" spans="1:5" ht="25.9" customHeight="1" x14ac:dyDescent="0.4">
      <c r="A660" s="3">
        <v>658</v>
      </c>
      <c r="B660" s="3" t="str">
        <f>"王灿"</f>
        <v>王灿</v>
      </c>
      <c r="C660" s="3" t="str">
        <f>"男"</f>
        <v>男</v>
      </c>
      <c r="D660" s="4" t="s">
        <v>651</v>
      </c>
      <c r="E660" s="3"/>
    </row>
    <row r="661" spans="1:5" ht="25.9" customHeight="1" x14ac:dyDescent="0.4">
      <c r="A661" s="3">
        <v>659</v>
      </c>
      <c r="B661" s="3" t="str">
        <f>"王承甲"</f>
        <v>王承甲</v>
      </c>
      <c r="C661" s="3" t="str">
        <f>"男"</f>
        <v>男</v>
      </c>
      <c r="D661" s="4" t="s">
        <v>652</v>
      </c>
      <c r="E661" s="3"/>
    </row>
    <row r="662" spans="1:5" ht="25.9" customHeight="1" x14ac:dyDescent="0.4">
      <c r="A662" s="3">
        <v>660</v>
      </c>
      <c r="B662" s="3" t="str">
        <f>"王铖"</f>
        <v>王铖</v>
      </c>
      <c r="C662" s="3" t="str">
        <f>"男"</f>
        <v>男</v>
      </c>
      <c r="D662" s="4" t="s">
        <v>653</v>
      </c>
      <c r="E662" s="3"/>
    </row>
    <row r="663" spans="1:5" ht="25.9" customHeight="1" x14ac:dyDescent="0.4">
      <c r="A663" s="3">
        <v>661</v>
      </c>
      <c r="B663" s="3" t="str">
        <f>"王春力"</f>
        <v>王春力</v>
      </c>
      <c r="C663" s="3" t="str">
        <f>"女"</f>
        <v>女</v>
      </c>
      <c r="D663" s="4" t="s">
        <v>654</v>
      </c>
      <c r="E663" s="3"/>
    </row>
    <row r="664" spans="1:5" ht="25.9" customHeight="1" x14ac:dyDescent="0.4">
      <c r="A664" s="3">
        <v>662</v>
      </c>
      <c r="B664" s="3" t="str">
        <f>"王翠景"</f>
        <v>王翠景</v>
      </c>
      <c r="C664" s="3" t="str">
        <f>"女"</f>
        <v>女</v>
      </c>
      <c r="D664" s="4" t="s">
        <v>655</v>
      </c>
      <c r="E664" s="3"/>
    </row>
    <row r="665" spans="1:5" ht="25.9" customHeight="1" x14ac:dyDescent="0.4">
      <c r="A665" s="3">
        <v>663</v>
      </c>
      <c r="B665" s="3" t="str">
        <f>"王发鲲"</f>
        <v>王发鲲</v>
      </c>
      <c r="C665" s="3" t="str">
        <f>"男"</f>
        <v>男</v>
      </c>
      <c r="D665" s="4" t="s">
        <v>656</v>
      </c>
      <c r="E665" s="3"/>
    </row>
    <row r="666" spans="1:5" ht="25.9" customHeight="1" x14ac:dyDescent="0.4">
      <c r="A666" s="3">
        <v>664</v>
      </c>
      <c r="B666" s="3" t="str">
        <f>"王妃"</f>
        <v>王妃</v>
      </c>
      <c r="C666" s="3" t="str">
        <f>"女"</f>
        <v>女</v>
      </c>
      <c r="D666" s="4" t="s">
        <v>657</v>
      </c>
      <c r="E666" s="3"/>
    </row>
    <row r="667" spans="1:5" ht="25.9" customHeight="1" x14ac:dyDescent="0.4">
      <c r="A667" s="3">
        <v>665</v>
      </c>
      <c r="B667" s="3" t="str">
        <f>"王福泉"</f>
        <v>王福泉</v>
      </c>
      <c r="C667" s="3" t="str">
        <f>"男"</f>
        <v>男</v>
      </c>
      <c r="D667" s="4" t="s">
        <v>658</v>
      </c>
      <c r="E667" s="3"/>
    </row>
    <row r="668" spans="1:5" ht="25.9" customHeight="1" x14ac:dyDescent="0.4">
      <c r="A668" s="3">
        <v>666</v>
      </c>
      <c r="B668" s="3" t="str">
        <f>"王广艺"</f>
        <v>王广艺</v>
      </c>
      <c r="C668" s="3" t="str">
        <f>"男"</f>
        <v>男</v>
      </c>
      <c r="D668" s="4" t="s">
        <v>659</v>
      </c>
      <c r="E668" s="3"/>
    </row>
    <row r="669" spans="1:5" ht="25.9" customHeight="1" x14ac:dyDescent="0.4">
      <c r="A669" s="3">
        <v>667</v>
      </c>
      <c r="B669" s="3" t="str">
        <f>"王国芳"</f>
        <v>王国芳</v>
      </c>
      <c r="C669" s="3" t="str">
        <f>"女"</f>
        <v>女</v>
      </c>
      <c r="D669" s="4" t="s">
        <v>660</v>
      </c>
      <c r="E669" s="3"/>
    </row>
    <row r="670" spans="1:5" ht="25.9" customHeight="1" x14ac:dyDescent="0.4">
      <c r="A670" s="3">
        <v>668</v>
      </c>
      <c r="B670" s="3" t="str">
        <f>"王海"</f>
        <v>王海</v>
      </c>
      <c r="C670" s="3" t="str">
        <f>"男"</f>
        <v>男</v>
      </c>
      <c r="D670" s="4" t="s">
        <v>661</v>
      </c>
      <c r="E670" s="3"/>
    </row>
    <row r="671" spans="1:5" ht="25.9" customHeight="1" x14ac:dyDescent="0.4">
      <c r="A671" s="3">
        <v>669</v>
      </c>
      <c r="B671" s="3" t="str">
        <f>"王海鹏"</f>
        <v>王海鹏</v>
      </c>
      <c r="C671" s="3" t="str">
        <f>"男"</f>
        <v>男</v>
      </c>
      <c r="D671" s="4" t="s">
        <v>662</v>
      </c>
      <c r="E671" s="3"/>
    </row>
    <row r="672" spans="1:5" ht="25.9" customHeight="1" x14ac:dyDescent="0.4">
      <c r="A672" s="3">
        <v>670</v>
      </c>
      <c r="B672" s="3" t="str">
        <f>"王海生"</f>
        <v>王海生</v>
      </c>
      <c r="C672" s="3" t="str">
        <f>"男"</f>
        <v>男</v>
      </c>
      <c r="D672" s="4" t="s">
        <v>663</v>
      </c>
      <c r="E672" s="3"/>
    </row>
    <row r="673" spans="1:5" ht="25.9" customHeight="1" x14ac:dyDescent="0.4">
      <c r="A673" s="3">
        <v>671</v>
      </c>
      <c r="B673" s="3" t="str">
        <f>"王浩航"</f>
        <v>王浩航</v>
      </c>
      <c r="C673" s="3" t="str">
        <f>"男"</f>
        <v>男</v>
      </c>
      <c r="D673" s="4" t="s">
        <v>664</v>
      </c>
      <c r="E673" s="3"/>
    </row>
    <row r="674" spans="1:5" ht="25.9" customHeight="1" x14ac:dyDescent="0.4">
      <c r="A674" s="3">
        <v>672</v>
      </c>
      <c r="B674" s="3" t="str">
        <f>"王后友"</f>
        <v>王后友</v>
      </c>
      <c r="C674" s="3" t="str">
        <f>"男"</f>
        <v>男</v>
      </c>
      <c r="D674" s="4" t="s">
        <v>665</v>
      </c>
      <c r="E674" s="3"/>
    </row>
    <row r="675" spans="1:5" ht="25.9" customHeight="1" x14ac:dyDescent="0.4">
      <c r="A675" s="3">
        <v>673</v>
      </c>
      <c r="B675" s="3" t="str">
        <f>"王虎"</f>
        <v>王虎</v>
      </c>
      <c r="C675" s="3" t="str">
        <f>"男"</f>
        <v>男</v>
      </c>
      <c r="D675" s="4" t="s">
        <v>666</v>
      </c>
      <c r="E675" s="3"/>
    </row>
    <row r="676" spans="1:5" ht="25.9" customHeight="1" x14ac:dyDescent="0.4">
      <c r="A676" s="3">
        <v>674</v>
      </c>
      <c r="B676" s="3" t="str">
        <f>"王华"</f>
        <v>王华</v>
      </c>
      <c r="C676" s="3" t="str">
        <f>"男"</f>
        <v>男</v>
      </c>
      <c r="D676" s="4" t="s">
        <v>667</v>
      </c>
      <c r="E676" s="3"/>
    </row>
    <row r="677" spans="1:5" ht="25.9" customHeight="1" x14ac:dyDescent="0.4">
      <c r="A677" s="3">
        <v>675</v>
      </c>
      <c r="B677" s="3" t="str">
        <f>"王会东"</f>
        <v>王会东</v>
      </c>
      <c r="C677" s="3" t="str">
        <f>"男"</f>
        <v>男</v>
      </c>
      <c r="D677" s="4" t="s">
        <v>668</v>
      </c>
      <c r="E677" s="3"/>
    </row>
    <row r="678" spans="1:5" ht="25.9" customHeight="1" x14ac:dyDescent="0.4">
      <c r="A678" s="3">
        <v>676</v>
      </c>
      <c r="B678" s="3" t="str">
        <f>"王会赟"</f>
        <v>王会赟</v>
      </c>
      <c r="C678" s="3" t="str">
        <f>"男"</f>
        <v>男</v>
      </c>
      <c r="D678" s="4" t="s">
        <v>669</v>
      </c>
      <c r="E678" s="3"/>
    </row>
    <row r="679" spans="1:5" ht="25.9" customHeight="1" x14ac:dyDescent="0.4">
      <c r="A679" s="3">
        <v>677</v>
      </c>
      <c r="B679" s="3" t="str">
        <f>"王慧"</f>
        <v>王慧</v>
      </c>
      <c r="C679" s="3" t="str">
        <f>"女"</f>
        <v>女</v>
      </c>
      <c r="D679" s="4" t="s">
        <v>670</v>
      </c>
      <c r="E679" s="3"/>
    </row>
    <row r="680" spans="1:5" ht="25.9" customHeight="1" x14ac:dyDescent="0.4">
      <c r="A680" s="3">
        <v>678</v>
      </c>
      <c r="B680" s="3" t="str">
        <f>"王佳仪"</f>
        <v>王佳仪</v>
      </c>
      <c r="C680" s="3" t="str">
        <f>"女"</f>
        <v>女</v>
      </c>
      <c r="D680" s="4" t="s">
        <v>671</v>
      </c>
      <c r="E680" s="3"/>
    </row>
    <row r="681" spans="1:5" ht="25.9" customHeight="1" x14ac:dyDescent="0.4">
      <c r="A681" s="3">
        <v>679</v>
      </c>
      <c r="B681" s="3" t="str">
        <f>"王家驹"</f>
        <v>王家驹</v>
      </c>
      <c r="C681" s="3" t="str">
        <f>"男"</f>
        <v>男</v>
      </c>
      <c r="D681" s="4" t="s">
        <v>672</v>
      </c>
      <c r="E681" s="3"/>
    </row>
    <row r="682" spans="1:5" ht="25.9" customHeight="1" x14ac:dyDescent="0.4">
      <c r="A682" s="3">
        <v>680</v>
      </c>
      <c r="B682" s="3" t="str">
        <f>"王家娜"</f>
        <v>王家娜</v>
      </c>
      <c r="C682" s="3" t="str">
        <f>"女"</f>
        <v>女</v>
      </c>
      <c r="D682" s="4" t="s">
        <v>673</v>
      </c>
      <c r="E682" s="3"/>
    </row>
    <row r="683" spans="1:5" ht="25.9" customHeight="1" x14ac:dyDescent="0.4">
      <c r="A683" s="3">
        <v>681</v>
      </c>
      <c r="B683" s="3" t="str">
        <f>"王洁儿"</f>
        <v>王洁儿</v>
      </c>
      <c r="C683" s="3" t="str">
        <f>"女"</f>
        <v>女</v>
      </c>
      <c r="D683" s="4" t="s">
        <v>674</v>
      </c>
      <c r="E683" s="3"/>
    </row>
    <row r="684" spans="1:5" ht="25.9" customHeight="1" x14ac:dyDescent="0.4">
      <c r="A684" s="3">
        <v>682</v>
      </c>
      <c r="B684" s="3" t="str">
        <f>"王俊婷"</f>
        <v>王俊婷</v>
      </c>
      <c r="C684" s="3" t="str">
        <f>"女"</f>
        <v>女</v>
      </c>
      <c r="D684" s="4" t="s">
        <v>675</v>
      </c>
      <c r="E684" s="3"/>
    </row>
    <row r="685" spans="1:5" ht="25.9" customHeight="1" x14ac:dyDescent="0.4">
      <c r="A685" s="3">
        <v>683</v>
      </c>
      <c r="B685" s="3" t="str">
        <f>"王礼焕"</f>
        <v>王礼焕</v>
      </c>
      <c r="C685" s="3" t="str">
        <f>"女"</f>
        <v>女</v>
      </c>
      <c r="D685" s="4" t="s">
        <v>676</v>
      </c>
      <c r="E685" s="3"/>
    </row>
    <row r="686" spans="1:5" ht="25.9" customHeight="1" x14ac:dyDescent="0.4">
      <c r="A686" s="3">
        <v>684</v>
      </c>
      <c r="B686" s="3" t="str">
        <f>"王礼杰"</f>
        <v>王礼杰</v>
      </c>
      <c r="C686" s="3" t="str">
        <f>"男"</f>
        <v>男</v>
      </c>
      <c r="D686" s="4" t="s">
        <v>677</v>
      </c>
      <c r="E686" s="3"/>
    </row>
    <row r="687" spans="1:5" ht="25.9" customHeight="1" x14ac:dyDescent="0.4">
      <c r="A687" s="3">
        <v>685</v>
      </c>
      <c r="B687" s="3" t="str">
        <f>"王良波"</f>
        <v>王良波</v>
      </c>
      <c r="C687" s="3" t="str">
        <f>"男"</f>
        <v>男</v>
      </c>
      <c r="D687" s="4" t="s">
        <v>678</v>
      </c>
      <c r="E687" s="3"/>
    </row>
    <row r="688" spans="1:5" ht="25.9" customHeight="1" x14ac:dyDescent="0.4">
      <c r="A688" s="3">
        <v>686</v>
      </c>
      <c r="B688" s="3" t="str">
        <f>"王露露"</f>
        <v>王露露</v>
      </c>
      <c r="C688" s="3" t="str">
        <f>"女"</f>
        <v>女</v>
      </c>
      <c r="D688" s="4" t="s">
        <v>679</v>
      </c>
      <c r="E688" s="3"/>
    </row>
    <row r="689" spans="1:5" ht="25.9" customHeight="1" x14ac:dyDescent="0.4">
      <c r="A689" s="3">
        <v>687</v>
      </c>
      <c r="B689" s="3" t="str">
        <f>"王沦"</f>
        <v>王沦</v>
      </c>
      <c r="C689" s="3" t="str">
        <f>"男"</f>
        <v>男</v>
      </c>
      <c r="D689" s="4" t="s">
        <v>680</v>
      </c>
      <c r="E689" s="3"/>
    </row>
    <row r="690" spans="1:5" ht="25.9" customHeight="1" x14ac:dyDescent="0.4">
      <c r="A690" s="3">
        <v>688</v>
      </c>
      <c r="B690" s="3" t="str">
        <f>"王曼雅"</f>
        <v>王曼雅</v>
      </c>
      <c r="C690" s="3" t="str">
        <f>"女"</f>
        <v>女</v>
      </c>
      <c r="D690" s="4" t="s">
        <v>681</v>
      </c>
      <c r="E690" s="3"/>
    </row>
    <row r="691" spans="1:5" ht="25.9" customHeight="1" x14ac:dyDescent="0.4">
      <c r="A691" s="3">
        <v>689</v>
      </c>
      <c r="B691" s="3" t="str">
        <f>"王美玲"</f>
        <v>王美玲</v>
      </c>
      <c r="C691" s="3" t="str">
        <f>"女"</f>
        <v>女</v>
      </c>
      <c r="D691" s="4" t="s">
        <v>682</v>
      </c>
      <c r="E691" s="3"/>
    </row>
    <row r="692" spans="1:5" ht="25.9" customHeight="1" x14ac:dyDescent="0.4">
      <c r="A692" s="3">
        <v>690</v>
      </c>
      <c r="B692" s="3" t="str">
        <f>"王念博"</f>
        <v>王念博</v>
      </c>
      <c r="C692" s="3" t="str">
        <f>"男"</f>
        <v>男</v>
      </c>
      <c r="D692" s="4" t="s">
        <v>683</v>
      </c>
      <c r="E692" s="3"/>
    </row>
    <row r="693" spans="1:5" ht="25.9" customHeight="1" x14ac:dyDescent="0.4">
      <c r="A693" s="3">
        <v>691</v>
      </c>
      <c r="B693" s="3" t="str">
        <f>"王宁宁"</f>
        <v>王宁宁</v>
      </c>
      <c r="C693" s="3" t="str">
        <f>"女"</f>
        <v>女</v>
      </c>
      <c r="D693" s="4" t="s">
        <v>684</v>
      </c>
      <c r="E693" s="3"/>
    </row>
    <row r="694" spans="1:5" ht="25.9" customHeight="1" x14ac:dyDescent="0.4">
      <c r="A694" s="3">
        <v>692</v>
      </c>
      <c r="B694" s="3" t="str">
        <f>"王琪贵"</f>
        <v>王琪贵</v>
      </c>
      <c r="C694" s="3" t="str">
        <f>"男"</f>
        <v>男</v>
      </c>
      <c r="D694" s="4" t="s">
        <v>685</v>
      </c>
      <c r="E694" s="3"/>
    </row>
    <row r="695" spans="1:5" ht="25.9" customHeight="1" x14ac:dyDescent="0.4">
      <c r="A695" s="3">
        <v>693</v>
      </c>
      <c r="B695" s="3" t="str">
        <f>"王谦骏"</f>
        <v>王谦骏</v>
      </c>
      <c r="C695" s="3" t="str">
        <f>"男"</f>
        <v>男</v>
      </c>
      <c r="D695" s="4" t="s">
        <v>686</v>
      </c>
      <c r="E695" s="3"/>
    </row>
    <row r="696" spans="1:5" ht="25.9" customHeight="1" x14ac:dyDescent="0.4">
      <c r="A696" s="3">
        <v>694</v>
      </c>
      <c r="B696" s="3" t="str">
        <f>"王巧玲"</f>
        <v>王巧玲</v>
      </c>
      <c r="C696" s="3" t="str">
        <f>"女"</f>
        <v>女</v>
      </c>
      <c r="D696" s="4" t="s">
        <v>687</v>
      </c>
      <c r="E696" s="3"/>
    </row>
    <row r="697" spans="1:5" ht="25.9" customHeight="1" x14ac:dyDescent="0.4">
      <c r="A697" s="3">
        <v>695</v>
      </c>
      <c r="B697" s="3" t="str">
        <f>"王巧语"</f>
        <v>王巧语</v>
      </c>
      <c r="C697" s="3" t="str">
        <f>"女"</f>
        <v>女</v>
      </c>
      <c r="D697" s="4" t="s">
        <v>688</v>
      </c>
      <c r="E697" s="3"/>
    </row>
    <row r="698" spans="1:5" ht="25.9" customHeight="1" x14ac:dyDescent="0.4">
      <c r="A698" s="3">
        <v>696</v>
      </c>
      <c r="B698" s="3" t="str">
        <f>"王荣玲"</f>
        <v>王荣玲</v>
      </c>
      <c r="C698" s="3" t="str">
        <f>"女"</f>
        <v>女</v>
      </c>
      <c r="D698" s="4" t="s">
        <v>644</v>
      </c>
      <c r="E698" s="3"/>
    </row>
    <row r="699" spans="1:5" ht="25.9" customHeight="1" x14ac:dyDescent="0.4">
      <c r="A699" s="3">
        <v>697</v>
      </c>
      <c r="B699" s="3" t="str">
        <f>"王茹柔"</f>
        <v>王茹柔</v>
      </c>
      <c r="C699" s="3" t="str">
        <f>"女"</f>
        <v>女</v>
      </c>
      <c r="D699" s="4" t="s">
        <v>689</v>
      </c>
      <c r="E699" s="3"/>
    </row>
    <row r="700" spans="1:5" ht="25.9" customHeight="1" x14ac:dyDescent="0.4">
      <c r="A700" s="3">
        <v>698</v>
      </c>
      <c r="B700" s="3" t="str">
        <f>"王莎慧"</f>
        <v>王莎慧</v>
      </c>
      <c r="C700" s="3" t="str">
        <f>"女"</f>
        <v>女</v>
      </c>
      <c r="D700" s="4" t="s">
        <v>690</v>
      </c>
      <c r="E700" s="3"/>
    </row>
    <row r="701" spans="1:5" ht="25.9" customHeight="1" x14ac:dyDescent="0.4">
      <c r="A701" s="3">
        <v>699</v>
      </c>
      <c r="B701" s="3" t="str">
        <f>"王珊珊"</f>
        <v>王珊珊</v>
      </c>
      <c r="C701" s="3" t="str">
        <f>"女"</f>
        <v>女</v>
      </c>
      <c r="D701" s="4" t="s">
        <v>691</v>
      </c>
      <c r="E701" s="3"/>
    </row>
    <row r="702" spans="1:5" ht="25.9" customHeight="1" x14ac:dyDescent="0.4">
      <c r="A702" s="3">
        <v>700</v>
      </c>
      <c r="B702" s="3" t="str">
        <f>"王珊珊"</f>
        <v>王珊珊</v>
      </c>
      <c r="C702" s="3" t="str">
        <f>"女"</f>
        <v>女</v>
      </c>
      <c r="D702" s="4" t="s">
        <v>692</v>
      </c>
      <c r="E702" s="3"/>
    </row>
    <row r="703" spans="1:5" ht="25.9" customHeight="1" x14ac:dyDescent="0.4">
      <c r="A703" s="3">
        <v>701</v>
      </c>
      <c r="B703" s="3" t="str">
        <f>"王石宝"</f>
        <v>王石宝</v>
      </c>
      <c r="C703" s="3" t="str">
        <f>"女"</f>
        <v>女</v>
      </c>
      <c r="D703" s="4" t="s">
        <v>693</v>
      </c>
      <c r="E703" s="3"/>
    </row>
    <row r="704" spans="1:5" ht="25.9" customHeight="1" x14ac:dyDescent="0.4">
      <c r="A704" s="3">
        <v>702</v>
      </c>
      <c r="B704" s="3" t="str">
        <f>"王仕鸿"</f>
        <v>王仕鸿</v>
      </c>
      <c r="C704" s="3" t="str">
        <f>"男"</f>
        <v>男</v>
      </c>
      <c r="D704" s="4" t="s">
        <v>694</v>
      </c>
      <c r="E704" s="3"/>
    </row>
    <row r="705" spans="1:5" ht="25.9" customHeight="1" x14ac:dyDescent="0.4">
      <c r="A705" s="3">
        <v>703</v>
      </c>
      <c r="B705" s="3" t="str">
        <f>"王帅"</f>
        <v>王帅</v>
      </c>
      <c r="C705" s="3" t="str">
        <f>"男"</f>
        <v>男</v>
      </c>
      <c r="D705" s="4" t="s">
        <v>695</v>
      </c>
      <c r="E705" s="3"/>
    </row>
    <row r="706" spans="1:5" ht="25.9" customHeight="1" x14ac:dyDescent="0.4">
      <c r="A706" s="3">
        <v>704</v>
      </c>
      <c r="B706" s="3" t="str">
        <f>"王霜霜"</f>
        <v>王霜霜</v>
      </c>
      <c r="C706" s="3" t="str">
        <f>"女"</f>
        <v>女</v>
      </c>
      <c r="D706" s="4" t="s">
        <v>696</v>
      </c>
      <c r="E706" s="3"/>
    </row>
    <row r="707" spans="1:5" ht="25.9" customHeight="1" x14ac:dyDescent="0.4">
      <c r="A707" s="3">
        <v>705</v>
      </c>
      <c r="B707" s="3" t="str">
        <f>"王绥颖"</f>
        <v>王绥颖</v>
      </c>
      <c r="C707" s="3" t="str">
        <f>"女"</f>
        <v>女</v>
      </c>
      <c r="D707" s="4" t="s">
        <v>697</v>
      </c>
      <c r="E707" s="3"/>
    </row>
    <row r="708" spans="1:5" ht="25.9" customHeight="1" x14ac:dyDescent="0.4">
      <c r="A708" s="3">
        <v>706</v>
      </c>
      <c r="B708" s="3" t="str">
        <f>"王涛"</f>
        <v>王涛</v>
      </c>
      <c r="C708" s="3" t="str">
        <f>"男"</f>
        <v>男</v>
      </c>
      <c r="D708" s="4" t="s">
        <v>698</v>
      </c>
      <c r="E708" s="3"/>
    </row>
    <row r="709" spans="1:5" ht="25.9" customHeight="1" x14ac:dyDescent="0.4">
      <c r="A709" s="3">
        <v>707</v>
      </c>
      <c r="B709" s="3" t="str">
        <f>"王天乐"</f>
        <v>王天乐</v>
      </c>
      <c r="C709" s="3" t="str">
        <f>"男"</f>
        <v>男</v>
      </c>
      <c r="D709" s="4" t="s">
        <v>699</v>
      </c>
      <c r="E709" s="3"/>
    </row>
    <row r="710" spans="1:5" ht="25.9" customHeight="1" x14ac:dyDescent="0.4">
      <c r="A710" s="3">
        <v>708</v>
      </c>
      <c r="B710" s="3" t="str">
        <f>"王维志"</f>
        <v>王维志</v>
      </c>
      <c r="C710" s="3" t="str">
        <f>"男"</f>
        <v>男</v>
      </c>
      <c r="D710" s="4" t="s">
        <v>700</v>
      </c>
      <c r="E710" s="3"/>
    </row>
    <row r="711" spans="1:5" ht="25.9" customHeight="1" x14ac:dyDescent="0.4">
      <c r="A711" s="3">
        <v>709</v>
      </c>
      <c r="B711" s="3" t="str">
        <f>"王贤光"</f>
        <v>王贤光</v>
      </c>
      <c r="C711" s="3" t="str">
        <f>"男"</f>
        <v>男</v>
      </c>
      <c r="D711" s="4" t="s">
        <v>701</v>
      </c>
      <c r="E711" s="3"/>
    </row>
    <row r="712" spans="1:5" ht="25.9" customHeight="1" x14ac:dyDescent="0.4">
      <c r="A712" s="3">
        <v>710</v>
      </c>
      <c r="B712" s="3" t="str">
        <f>"王霄"</f>
        <v>王霄</v>
      </c>
      <c r="C712" s="3" t="str">
        <f>"男"</f>
        <v>男</v>
      </c>
      <c r="D712" s="4" t="s">
        <v>702</v>
      </c>
      <c r="E712" s="3"/>
    </row>
    <row r="713" spans="1:5" ht="25.9" customHeight="1" x14ac:dyDescent="0.4">
      <c r="A713" s="3">
        <v>711</v>
      </c>
      <c r="B713" s="3" t="str">
        <f>"王小宾"</f>
        <v>王小宾</v>
      </c>
      <c r="C713" s="3" t="str">
        <f>"男"</f>
        <v>男</v>
      </c>
      <c r="D713" s="4" t="s">
        <v>470</v>
      </c>
      <c r="E713" s="3"/>
    </row>
    <row r="714" spans="1:5" ht="25.9" customHeight="1" x14ac:dyDescent="0.4">
      <c r="A714" s="3">
        <v>712</v>
      </c>
      <c r="B714" s="3" t="str">
        <f>"王小雪"</f>
        <v>王小雪</v>
      </c>
      <c r="C714" s="3" t="str">
        <f>"女"</f>
        <v>女</v>
      </c>
      <c r="D714" s="4" t="s">
        <v>703</v>
      </c>
      <c r="E714" s="3"/>
    </row>
    <row r="715" spans="1:5" ht="25.9" customHeight="1" x14ac:dyDescent="0.4">
      <c r="A715" s="3">
        <v>713</v>
      </c>
      <c r="B715" s="3" t="str">
        <f>"王晓楠"</f>
        <v>王晓楠</v>
      </c>
      <c r="C715" s="3" t="str">
        <f>"女"</f>
        <v>女</v>
      </c>
      <c r="D715" s="4" t="s">
        <v>704</v>
      </c>
      <c r="E715" s="3"/>
    </row>
    <row r="716" spans="1:5" ht="25.9" customHeight="1" x14ac:dyDescent="0.4">
      <c r="A716" s="3">
        <v>714</v>
      </c>
      <c r="B716" s="3" t="str">
        <f>"王心嬖"</f>
        <v>王心嬖</v>
      </c>
      <c r="C716" s="3" t="str">
        <f>"女"</f>
        <v>女</v>
      </c>
      <c r="D716" s="4" t="s">
        <v>705</v>
      </c>
      <c r="E716" s="3"/>
    </row>
    <row r="717" spans="1:5" ht="25.9" customHeight="1" x14ac:dyDescent="0.4">
      <c r="A717" s="3">
        <v>715</v>
      </c>
      <c r="B717" s="3" t="str">
        <f>"王欣怡"</f>
        <v>王欣怡</v>
      </c>
      <c r="C717" s="3" t="str">
        <f>"女"</f>
        <v>女</v>
      </c>
      <c r="D717" s="4" t="s">
        <v>706</v>
      </c>
      <c r="E717" s="3"/>
    </row>
    <row r="718" spans="1:5" ht="25.9" customHeight="1" x14ac:dyDescent="0.4">
      <c r="A718" s="3">
        <v>716</v>
      </c>
      <c r="B718" s="3" t="str">
        <f>"王秀业"</f>
        <v>王秀业</v>
      </c>
      <c r="C718" s="3" t="str">
        <f>"女"</f>
        <v>女</v>
      </c>
      <c r="D718" s="4" t="s">
        <v>707</v>
      </c>
      <c r="E718" s="3"/>
    </row>
    <row r="719" spans="1:5" ht="25.9" customHeight="1" x14ac:dyDescent="0.4">
      <c r="A719" s="3">
        <v>717</v>
      </c>
      <c r="B719" s="3" t="str">
        <f>"王涯"</f>
        <v>王涯</v>
      </c>
      <c r="C719" s="3" t="str">
        <f>"男"</f>
        <v>男</v>
      </c>
      <c r="D719" s="4" t="s">
        <v>708</v>
      </c>
      <c r="E719" s="3"/>
    </row>
    <row r="720" spans="1:5" ht="25.9" customHeight="1" x14ac:dyDescent="0.4">
      <c r="A720" s="3">
        <v>718</v>
      </c>
      <c r="B720" s="3" t="str">
        <f>"王雅丽"</f>
        <v>王雅丽</v>
      </c>
      <c r="C720" s="3" t="str">
        <f>"女"</f>
        <v>女</v>
      </c>
      <c r="D720" s="4" t="s">
        <v>709</v>
      </c>
      <c r="E720" s="3"/>
    </row>
    <row r="721" spans="1:5" ht="25.9" customHeight="1" x14ac:dyDescent="0.4">
      <c r="A721" s="3">
        <v>719</v>
      </c>
      <c r="B721" s="3" t="str">
        <f>"王扬桃"</f>
        <v>王扬桃</v>
      </c>
      <c r="C721" s="3" t="str">
        <f>"女"</f>
        <v>女</v>
      </c>
      <c r="D721" s="4" t="s">
        <v>710</v>
      </c>
      <c r="E721" s="3"/>
    </row>
    <row r="722" spans="1:5" ht="25.9" customHeight="1" x14ac:dyDescent="0.4">
      <c r="A722" s="3">
        <v>720</v>
      </c>
      <c r="B722" s="3" t="str">
        <f>"王苡葳"</f>
        <v>王苡葳</v>
      </c>
      <c r="C722" s="3" t="str">
        <f>"女"</f>
        <v>女</v>
      </c>
      <c r="D722" s="4" t="s">
        <v>711</v>
      </c>
      <c r="E722" s="3"/>
    </row>
    <row r="723" spans="1:5" ht="25.9" customHeight="1" x14ac:dyDescent="0.4">
      <c r="A723" s="3">
        <v>721</v>
      </c>
      <c r="B723" s="3" t="str">
        <f>"王亦武"</f>
        <v>王亦武</v>
      </c>
      <c r="C723" s="3" t="str">
        <f>"男"</f>
        <v>男</v>
      </c>
      <c r="D723" s="4" t="s">
        <v>712</v>
      </c>
      <c r="E723" s="3"/>
    </row>
    <row r="724" spans="1:5" ht="25.9" customHeight="1" x14ac:dyDescent="0.4">
      <c r="A724" s="3">
        <v>722</v>
      </c>
      <c r="B724" s="3" t="str">
        <f>"王余臣"</f>
        <v>王余臣</v>
      </c>
      <c r="C724" s="3" t="str">
        <f>"男"</f>
        <v>男</v>
      </c>
      <c r="D724" s="4" t="s">
        <v>713</v>
      </c>
      <c r="E724" s="3"/>
    </row>
    <row r="725" spans="1:5" ht="25.9" customHeight="1" x14ac:dyDescent="0.4">
      <c r="A725" s="3">
        <v>723</v>
      </c>
      <c r="B725" s="3" t="str">
        <f>"王玉妃"</f>
        <v>王玉妃</v>
      </c>
      <c r="C725" s="3" t="str">
        <f>"女"</f>
        <v>女</v>
      </c>
      <c r="D725" s="4" t="s">
        <v>714</v>
      </c>
      <c r="E725" s="3"/>
    </row>
    <row r="726" spans="1:5" ht="25.9" customHeight="1" x14ac:dyDescent="0.4">
      <c r="A726" s="3">
        <v>724</v>
      </c>
      <c r="B726" s="3" t="str">
        <f>"王昭"</f>
        <v>王昭</v>
      </c>
      <c r="C726" s="3" t="str">
        <f>"女"</f>
        <v>女</v>
      </c>
      <c r="D726" s="4" t="s">
        <v>715</v>
      </c>
      <c r="E726" s="3"/>
    </row>
    <row r="727" spans="1:5" ht="25.9" customHeight="1" x14ac:dyDescent="0.4">
      <c r="A727" s="3">
        <v>725</v>
      </c>
      <c r="B727" s="3" t="str">
        <f>"王昭璋"</f>
        <v>王昭璋</v>
      </c>
      <c r="C727" s="3" t="str">
        <f>"男"</f>
        <v>男</v>
      </c>
      <c r="D727" s="4" t="s">
        <v>716</v>
      </c>
      <c r="E727" s="3"/>
    </row>
    <row r="728" spans="1:5" ht="25.9" customHeight="1" x14ac:dyDescent="0.4">
      <c r="A728" s="3">
        <v>726</v>
      </c>
      <c r="B728" s="3" t="str">
        <f>"王照君"</f>
        <v>王照君</v>
      </c>
      <c r="C728" s="3" t="str">
        <f>"女"</f>
        <v>女</v>
      </c>
      <c r="D728" s="4" t="s">
        <v>717</v>
      </c>
      <c r="E728" s="3"/>
    </row>
    <row r="729" spans="1:5" ht="25.9" customHeight="1" x14ac:dyDescent="0.4">
      <c r="A729" s="3">
        <v>727</v>
      </c>
      <c r="B729" s="3" t="str">
        <f>"王震宇"</f>
        <v>王震宇</v>
      </c>
      <c r="C729" s="3" t="str">
        <f>"男"</f>
        <v>男</v>
      </c>
      <c r="D729" s="4" t="s">
        <v>718</v>
      </c>
      <c r="E729" s="3"/>
    </row>
    <row r="730" spans="1:5" ht="25.9" customHeight="1" x14ac:dyDescent="0.4">
      <c r="A730" s="3">
        <v>728</v>
      </c>
      <c r="B730" s="3" t="str">
        <f>"王子奥"</f>
        <v>王子奥</v>
      </c>
      <c r="C730" s="3" t="str">
        <f>"男"</f>
        <v>男</v>
      </c>
      <c r="D730" s="4" t="s">
        <v>719</v>
      </c>
      <c r="E730" s="3"/>
    </row>
    <row r="731" spans="1:5" ht="25.9" customHeight="1" x14ac:dyDescent="0.4">
      <c r="A731" s="3">
        <v>729</v>
      </c>
      <c r="B731" s="3" t="str">
        <f>"王祚大"</f>
        <v>王祚大</v>
      </c>
      <c r="C731" s="3" t="str">
        <f>"男"</f>
        <v>男</v>
      </c>
      <c r="D731" s="4" t="s">
        <v>720</v>
      </c>
      <c r="E731" s="3"/>
    </row>
    <row r="732" spans="1:5" ht="25.9" customHeight="1" x14ac:dyDescent="0.4">
      <c r="A732" s="3">
        <v>730</v>
      </c>
      <c r="B732" s="3" t="str">
        <f>"王祚明"</f>
        <v>王祚明</v>
      </c>
      <c r="C732" s="3" t="str">
        <f>"男"</f>
        <v>男</v>
      </c>
      <c r="D732" s="4" t="s">
        <v>721</v>
      </c>
      <c r="E732" s="3"/>
    </row>
    <row r="733" spans="1:5" ht="25.9" customHeight="1" x14ac:dyDescent="0.4">
      <c r="A733" s="3">
        <v>731</v>
      </c>
      <c r="B733" s="3" t="str">
        <f>"韦邦达"</f>
        <v>韦邦达</v>
      </c>
      <c r="C733" s="3" t="str">
        <f>"男"</f>
        <v>男</v>
      </c>
      <c r="D733" s="4" t="s">
        <v>722</v>
      </c>
      <c r="E733" s="3"/>
    </row>
    <row r="734" spans="1:5" ht="25.9" customHeight="1" x14ac:dyDescent="0.4">
      <c r="A734" s="3">
        <v>732</v>
      </c>
      <c r="B734" s="3" t="str">
        <f>"韦宝茵"</f>
        <v>韦宝茵</v>
      </c>
      <c r="C734" s="3" t="str">
        <f>"女"</f>
        <v>女</v>
      </c>
      <c r="D734" s="4" t="s">
        <v>723</v>
      </c>
      <c r="E734" s="3"/>
    </row>
    <row r="735" spans="1:5" ht="25.9" customHeight="1" x14ac:dyDescent="0.4">
      <c r="A735" s="3">
        <v>733</v>
      </c>
      <c r="B735" s="3" t="str">
        <f>"韦冰冰"</f>
        <v>韦冰冰</v>
      </c>
      <c r="C735" s="3" t="str">
        <f>"女"</f>
        <v>女</v>
      </c>
      <c r="D735" s="4" t="s">
        <v>724</v>
      </c>
      <c r="E735" s="3"/>
    </row>
    <row r="736" spans="1:5" ht="25.9" customHeight="1" x14ac:dyDescent="0.4">
      <c r="A736" s="3">
        <v>734</v>
      </c>
      <c r="B736" s="3" t="str">
        <f>"韦传云"</f>
        <v>韦传云</v>
      </c>
      <c r="C736" s="3" t="str">
        <f>"女"</f>
        <v>女</v>
      </c>
      <c r="D736" s="4" t="s">
        <v>725</v>
      </c>
      <c r="E736" s="3"/>
    </row>
    <row r="737" spans="1:5" ht="25.9" customHeight="1" x14ac:dyDescent="0.4">
      <c r="A737" s="3">
        <v>735</v>
      </c>
      <c r="B737" s="3" t="str">
        <f>"韦佳"</f>
        <v>韦佳</v>
      </c>
      <c r="C737" s="3" t="str">
        <f>"女"</f>
        <v>女</v>
      </c>
      <c r="D737" s="4" t="s">
        <v>726</v>
      </c>
      <c r="E737" s="3"/>
    </row>
    <row r="738" spans="1:5" ht="25.9" customHeight="1" x14ac:dyDescent="0.4">
      <c r="A738" s="3">
        <v>736</v>
      </c>
      <c r="B738" s="3" t="str">
        <f>"韦丽姐"</f>
        <v>韦丽姐</v>
      </c>
      <c r="C738" s="3" t="str">
        <f>"女"</f>
        <v>女</v>
      </c>
      <c r="D738" s="4" t="s">
        <v>727</v>
      </c>
      <c r="E738" s="3"/>
    </row>
    <row r="739" spans="1:5" ht="25.9" customHeight="1" x14ac:dyDescent="0.4">
      <c r="A739" s="3">
        <v>737</v>
      </c>
      <c r="B739" s="3" t="str">
        <f>"韦雯琪"</f>
        <v>韦雯琪</v>
      </c>
      <c r="C739" s="3" t="str">
        <f>"女"</f>
        <v>女</v>
      </c>
      <c r="D739" s="4" t="s">
        <v>728</v>
      </c>
      <c r="E739" s="3"/>
    </row>
    <row r="740" spans="1:5" ht="25.9" customHeight="1" x14ac:dyDescent="0.4">
      <c r="A740" s="3">
        <v>738</v>
      </c>
      <c r="B740" s="3" t="str">
        <f>"魏一然"</f>
        <v>魏一然</v>
      </c>
      <c r="C740" s="3" t="str">
        <f>"女"</f>
        <v>女</v>
      </c>
      <c r="D740" s="4" t="s">
        <v>729</v>
      </c>
      <c r="E740" s="3"/>
    </row>
    <row r="741" spans="1:5" ht="25.9" customHeight="1" x14ac:dyDescent="0.4">
      <c r="A741" s="3">
        <v>739</v>
      </c>
      <c r="B741" s="3" t="str">
        <f>"文德"</f>
        <v>文德</v>
      </c>
      <c r="C741" s="3" t="str">
        <f>"男"</f>
        <v>男</v>
      </c>
      <c r="D741" s="4" t="s">
        <v>730</v>
      </c>
      <c r="E741" s="3"/>
    </row>
    <row r="742" spans="1:5" ht="25.9" customHeight="1" x14ac:dyDescent="0.4">
      <c r="A742" s="3">
        <v>740</v>
      </c>
      <c r="B742" s="3" t="str">
        <f>"文海妹"</f>
        <v>文海妹</v>
      </c>
      <c r="C742" s="3" t="str">
        <f>"女"</f>
        <v>女</v>
      </c>
      <c r="D742" s="4" t="s">
        <v>731</v>
      </c>
      <c r="E742" s="3"/>
    </row>
    <row r="743" spans="1:5" ht="25.9" customHeight="1" x14ac:dyDescent="0.4">
      <c r="A743" s="3">
        <v>741</v>
      </c>
      <c r="B743" s="3" t="str">
        <f>"文佳颖"</f>
        <v>文佳颖</v>
      </c>
      <c r="C743" s="3" t="str">
        <f>"女"</f>
        <v>女</v>
      </c>
      <c r="D743" s="4" t="s">
        <v>732</v>
      </c>
      <c r="E743" s="3"/>
    </row>
    <row r="744" spans="1:5" ht="25.9" customHeight="1" x14ac:dyDescent="0.4">
      <c r="A744" s="3">
        <v>742</v>
      </c>
      <c r="B744" s="3" t="str">
        <f>"文寿钧"</f>
        <v>文寿钧</v>
      </c>
      <c r="C744" s="3" t="str">
        <f>"男"</f>
        <v>男</v>
      </c>
      <c r="D744" s="4" t="s">
        <v>733</v>
      </c>
      <c r="E744" s="3"/>
    </row>
    <row r="745" spans="1:5" ht="25.9" customHeight="1" x14ac:dyDescent="0.4">
      <c r="A745" s="3">
        <v>743</v>
      </c>
      <c r="B745" s="3" t="str">
        <f>"文小静"</f>
        <v>文小静</v>
      </c>
      <c r="C745" s="3" t="str">
        <f>"女"</f>
        <v>女</v>
      </c>
      <c r="D745" s="4" t="s">
        <v>734</v>
      </c>
      <c r="E745" s="3"/>
    </row>
    <row r="746" spans="1:5" ht="25.9" customHeight="1" x14ac:dyDescent="0.4">
      <c r="A746" s="3">
        <v>744</v>
      </c>
      <c r="B746" s="3" t="str">
        <f>"文依宁"</f>
        <v>文依宁</v>
      </c>
      <c r="C746" s="3" t="str">
        <f>"女"</f>
        <v>女</v>
      </c>
      <c r="D746" s="4" t="s">
        <v>735</v>
      </c>
      <c r="E746" s="3"/>
    </row>
    <row r="747" spans="1:5" ht="25.9" customHeight="1" x14ac:dyDescent="0.4">
      <c r="A747" s="3">
        <v>745</v>
      </c>
      <c r="B747" s="3" t="str">
        <f>"文永华"</f>
        <v>文永华</v>
      </c>
      <c r="C747" s="3" t="str">
        <f>"男"</f>
        <v>男</v>
      </c>
      <c r="D747" s="4" t="s">
        <v>736</v>
      </c>
      <c r="E747" s="3"/>
    </row>
    <row r="748" spans="1:5" ht="25.9" customHeight="1" x14ac:dyDescent="0.4">
      <c r="A748" s="3">
        <v>746</v>
      </c>
      <c r="B748" s="3" t="str">
        <f>"文源"</f>
        <v>文源</v>
      </c>
      <c r="C748" s="3" t="str">
        <f>"男"</f>
        <v>男</v>
      </c>
      <c r="D748" s="4" t="s">
        <v>737</v>
      </c>
      <c r="E748" s="3"/>
    </row>
    <row r="749" spans="1:5" ht="25.9" customHeight="1" x14ac:dyDescent="0.4">
      <c r="A749" s="3">
        <v>747</v>
      </c>
      <c r="B749" s="3" t="str">
        <f>"文智"</f>
        <v>文智</v>
      </c>
      <c r="C749" s="3" t="str">
        <f>"男"</f>
        <v>男</v>
      </c>
      <c r="D749" s="4" t="s">
        <v>738</v>
      </c>
      <c r="E749" s="3"/>
    </row>
    <row r="750" spans="1:5" ht="25.9" customHeight="1" x14ac:dyDescent="0.4">
      <c r="A750" s="3">
        <v>748</v>
      </c>
      <c r="B750" s="3" t="str">
        <f>"翁小金"</f>
        <v>翁小金</v>
      </c>
      <c r="C750" s="3" t="str">
        <f>"女"</f>
        <v>女</v>
      </c>
      <c r="D750" s="4" t="s">
        <v>739</v>
      </c>
      <c r="E750" s="3"/>
    </row>
    <row r="751" spans="1:5" ht="25.9" customHeight="1" x14ac:dyDescent="0.4">
      <c r="A751" s="3">
        <v>749</v>
      </c>
      <c r="B751" s="3" t="str">
        <f>"邬树伟"</f>
        <v>邬树伟</v>
      </c>
      <c r="C751" s="3" t="str">
        <f>"男"</f>
        <v>男</v>
      </c>
      <c r="D751" s="4" t="s">
        <v>740</v>
      </c>
      <c r="E751" s="3"/>
    </row>
    <row r="752" spans="1:5" ht="25.9" customHeight="1" x14ac:dyDescent="0.4">
      <c r="A752" s="3">
        <v>750</v>
      </c>
      <c r="B752" s="3" t="str">
        <f>"吴彩惠"</f>
        <v>吴彩惠</v>
      </c>
      <c r="C752" s="3" t="str">
        <f>"女"</f>
        <v>女</v>
      </c>
      <c r="D752" s="4" t="s">
        <v>741</v>
      </c>
      <c r="E752" s="3"/>
    </row>
    <row r="753" spans="1:5" ht="25.9" customHeight="1" x14ac:dyDescent="0.4">
      <c r="A753" s="3">
        <v>751</v>
      </c>
      <c r="B753" s="3" t="str">
        <f>"吴崇涅"</f>
        <v>吴崇涅</v>
      </c>
      <c r="C753" s="3" t="str">
        <f>"男"</f>
        <v>男</v>
      </c>
      <c r="D753" s="4" t="s">
        <v>742</v>
      </c>
      <c r="E753" s="3"/>
    </row>
    <row r="754" spans="1:5" ht="25.9" customHeight="1" x14ac:dyDescent="0.4">
      <c r="A754" s="3">
        <v>752</v>
      </c>
      <c r="B754" s="3" t="str">
        <f>"吴笃学"</f>
        <v>吴笃学</v>
      </c>
      <c r="C754" s="3" t="str">
        <f>"男"</f>
        <v>男</v>
      </c>
      <c r="D754" s="4" t="s">
        <v>743</v>
      </c>
      <c r="E754" s="3"/>
    </row>
    <row r="755" spans="1:5" ht="25.9" customHeight="1" x14ac:dyDescent="0.4">
      <c r="A755" s="3">
        <v>753</v>
      </c>
      <c r="B755" s="3" t="str">
        <f>"吴光培"</f>
        <v>吴光培</v>
      </c>
      <c r="C755" s="3" t="str">
        <f>"男"</f>
        <v>男</v>
      </c>
      <c r="D755" s="4" t="s">
        <v>744</v>
      </c>
      <c r="E755" s="3"/>
    </row>
    <row r="756" spans="1:5" ht="25.9" customHeight="1" x14ac:dyDescent="0.4">
      <c r="A756" s="3">
        <v>754</v>
      </c>
      <c r="B756" s="3" t="str">
        <f>"吴海伦"</f>
        <v>吴海伦</v>
      </c>
      <c r="C756" s="3" t="str">
        <f>"女"</f>
        <v>女</v>
      </c>
      <c r="D756" s="4" t="s">
        <v>745</v>
      </c>
      <c r="E756" s="3"/>
    </row>
    <row r="757" spans="1:5" ht="25.9" customHeight="1" x14ac:dyDescent="0.4">
      <c r="A757" s="3">
        <v>755</v>
      </c>
      <c r="B757" s="3" t="str">
        <f>"吴华昕"</f>
        <v>吴华昕</v>
      </c>
      <c r="C757" s="3" t="str">
        <f>"女"</f>
        <v>女</v>
      </c>
      <c r="D757" s="4" t="s">
        <v>746</v>
      </c>
      <c r="E757" s="3"/>
    </row>
    <row r="758" spans="1:5" ht="25.9" customHeight="1" x14ac:dyDescent="0.4">
      <c r="A758" s="3">
        <v>756</v>
      </c>
      <c r="B758" s="3" t="str">
        <f>"吴焕朴"</f>
        <v>吴焕朴</v>
      </c>
      <c r="C758" s="3" t="str">
        <f>"男"</f>
        <v>男</v>
      </c>
      <c r="D758" s="4" t="s">
        <v>747</v>
      </c>
      <c r="E758" s="3"/>
    </row>
    <row r="759" spans="1:5" ht="25.9" customHeight="1" x14ac:dyDescent="0.4">
      <c r="A759" s="3">
        <v>757</v>
      </c>
      <c r="B759" s="3" t="str">
        <f>"吴京妹"</f>
        <v>吴京妹</v>
      </c>
      <c r="C759" s="3" t="str">
        <f>"女"</f>
        <v>女</v>
      </c>
      <c r="D759" s="4" t="s">
        <v>748</v>
      </c>
      <c r="E759" s="3"/>
    </row>
    <row r="760" spans="1:5" ht="25.9" customHeight="1" x14ac:dyDescent="0.4">
      <c r="A760" s="3">
        <v>758</v>
      </c>
      <c r="B760" s="3" t="str">
        <f>"吴晶晶"</f>
        <v>吴晶晶</v>
      </c>
      <c r="C760" s="3" t="str">
        <f>"女"</f>
        <v>女</v>
      </c>
      <c r="D760" s="4" t="s">
        <v>749</v>
      </c>
      <c r="E760" s="3"/>
    </row>
    <row r="761" spans="1:5" ht="25.9" customHeight="1" x14ac:dyDescent="0.4">
      <c r="A761" s="3">
        <v>759</v>
      </c>
      <c r="B761" s="3" t="str">
        <f>"吴俊杰"</f>
        <v>吴俊杰</v>
      </c>
      <c r="C761" s="3" t="str">
        <f>"男"</f>
        <v>男</v>
      </c>
      <c r="D761" s="4" t="s">
        <v>750</v>
      </c>
      <c r="E761" s="3"/>
    </row>
    <row r="762" spans="1:5" ht="25.9" customHeight="1" x14ac:dyDescent="0.4">
      <c r="A762" s="3">
        <v>760</v>
      </c>
      <c r="B762" s="3" t="str">
        <f>"吴开纪"</f>
        <v>吴开纪</v>
      </c>
      <c r="C762" s="3" t="str">
        <f>"男"</f>
        <v>男</v>
      </c>
      <c r="D762" s="4" t="s">
        <v>751</v>
      </c>
      <c r="E762" s="3"/>
    </row>
    <row r="763" spans="1:5" ht="25.9" customHeight="1" x14ac:dyDescent="0.4">
      <c r="A763" s="3">
        <v>761</v>
      </c>
      <c r="B763" s="3" t="str">
        <f>"吴丽娜"</f>
        <v>吴丽娜</v>
      </c>
      <c r="C763" s="3" t="str">
        <f>"女"</f>
        <v>女</v>
      </c>
      <c r="D763" s="4" t="s">
        <v>752</v>
      </c>
      <c r="E763" s="3"/>
    </row>
    <row r="764" spans="1:5" ht="25.9" customHeight="1" x14ac:dyDescent="0.4">
      <c r="A764" s="3">
        <v>762</v>
      </c>
      <c r="B764" s="3" t="str">
        <f>"吴良斌"</f>
        <v>吴良斌</v>
      </c>
      <c r="C764" s="3" t="str">
        <f>"男"</f>
        <v>男</v>
      </c>
      <c r="D764" s="4" t="s">
        <v>753</v>
      </c>
      <c r="E764" s="3"/>
    </row>
    <row r="765" spans="1:5" ht="25.9" customHeight="1" x14ac:dyDescent="0.4">
      <c r="A765" s="3">
        <v>763</v>
      </c>
      <c r="B765" s="3" t="str">
        <f>"吴晴晴"</f>
        <v>吴晴晴</v>
      </c>
      <c r="C765" s="3" t="str">
        <f>"女"</f>
        <v>女</v>
      </c>
      <c r="D765" s="4" t="s">
        <v>754</v>
      </c>
      <c r="E765" s="3"/>
    </row>
    <row r="766" spans="1:5" ht="25.9" customHeight="1" x14ac:dyDescent="0.4">
      <c r="A766" s="3">
        <v>764</v>
      </c>
      <c r="B766" s="3" t="str">
        <f>"吴琼武"</f>
        <v>吴琼武</v>
      </c>
      <c r="C766" s="3" t="str">
        <f>"男"</f>
        <v>男</v>
      </c>
      <c r="D766" s="4" t="s">
        <v>755</v>
      </c>
      <c r="E766" s="3"/>
    </row>
    <row r="767" spans="1:5" ht="25.9" customHeight="1" x14ac:dyDescent="0.4">
      <c r="A767" s="3">
        <v>765</v>
      </c>
      <c r="B767" s="3" t="str">
        <f>"吴天煌"</f>
        <v>吴天煌</v>
      </c>
      <c r="C767" s="3" t="str">
        <f>"男"</f>
        <v>男</v>
      </c>
      <c r="D767" s="4" t="s">
        <v>756</v>
      </c>
      <c r="E767" s="3"/>
    </row>
    <row r="768" spans="1:5" ht="25.9" customHeight="1" x14ac:dyDescent="0.4">
      <c r="A768" s="3">
        <v>766</v>
      </c>
      <c r="B768" s="3" t="str">
        <f>"吴婷靖"</f>
        <v>吴婷靖</v>
      </c>
      <c r="C768" s="3" t="str">
        <f>"女"</f>
        <v>女</v>
      </c>
      <c r="D768" s="4" t="s">
        <v>757</v>
      </c>
      <c r="E768" s="3"/>
    </row>
    <row r="769" spans="1:5" ht="25.9" customHeight="1" x14ac:dyDescent="0.4">
      <c r="A769" s="3">
        <v>767</v>
      </c>
      <c r="B769" s="3" t="str">
        <f>"吴婉倩"</f>
        <v>吴婉倩</v>
      </c>
      <c r="C769" s="3" t="str">
        <f>"女"</f>
        <v>女</v>
      </c>
      <c r="D769" s="4" t="s">
        <v>758</v>
      </c>
      <c r="E769" s="3"/>
    </row>
    <row r="770" spans="1:5" ht="25.9" customHeight="1" x14ac:dyDescent="0.4">
      <c r="A770" s="3">
        <v>768</v>
      </c>
      <c r="B770" s="3" t="str">
        <f>"吴伟文"</f>
        <v>吴伟文</v>
      </c>
      <c r="C770" s="3" t="str">
        <f>"女"</f>
        <v>女</v>
      </c>
      <c r="D770" s="4" t="s">
        <v>759</v>
      </c>
      <c r="E770" s="3"/>
    </row>
    <row r="771" spans="1:5" ht="25.9" customHeight="1" x14ac:dyDescent="0.4">
      <c r="A771" s="3">
        <v>769</v>
      </c>
      <c r="B771" s="3" t="str">
        <f>"吴畏"</f>
        <v>吴畏</v>
      </c>
      <c r="C771" s="3" t="str">
        <f>"男"</f>
        <v>男</v>
      </c>
      <c r="D771" s="4" t="s">
        <v>760</v>
      </c>
      <c r="E771" s="3"/>
    </row>
    <row r="772" spans="1:5" ht="25.9" customHeight="1" x14ac:dyDescent="0.4">
      <c r="A772" s="3">
        <v>770</v>
      </c>
      <c r="B772" s="3" t="str">
        <f>"吴霞"</f>
        <v>吴霞</v>
      </c>
      <c r="C772" s="3" t="str">
        <f>"女"</f>
        <v>女</v>
      </c>
      <c r="D772" s="4" t="s">
        <v>761</v>
      </c>
      <c r="E772" s="3"/>
    </row>
    <row r="773" spans="1:5" ht="25.9" customHeight="1" x14ac:dyDescent="0.4">
      <c r="A773" s="3">
        <v>771</v>
      </c>
      <c r="B773" s="3" t="str">
        <f>"吴祥燕"</f>
        <v>吴祥燕</v>
      </c>
      <c r="C773" s="3" t="str">
        <f>"女"</f>
        <v>女</v>
      </c>
      <c r="D773" s="4" t="s">
        <v>762</v>
      </c>
      <c r="E773" s="3"/>
    </row>
    <row r="774" spans="1:5" ht="25.9" customHeight="1" x14ac:dyDescent="0.4">
      <c r="A774" s="3">
        <v>772</v>
      </c>
      <c r="B774" s="3" t="str">
        <f>"吴昕"</f>
        <v>吴昕</v>
      </c>
      <c r="C774" s="3" t="str">
        <f>"女"</f>
        <v>女</v>
      </c>
      <c r="D774" s="4" t="s">
        <v>763</v>
      </c>
      <c r="E774" s="3"/>
    </row>
    <row r="775" spans="1:5" ht="25.9" customHeight="1" x14ac:dyDescent="0.4">
      <c r="A775" s="3">
        <v>773</v>
      </c>
      <c r="B775" s="3" t="str">
        <f>"吴雅琦"</f>
        <v>吴雅琦</v>
      </c>
      <c r="C775" s="3" t="str">
        <f>"女"</f>
        <v>女</v>
      </c>
      <c r="D775" s="4" t="s">
        <v>764</v>
      </c>
      <c r="E775" s="3"/>
    </row>
    <row r="776" spans="1:5" ht="25.9" customHeight="1" x14ac:dyDescent="0.4">
      <c r="A776" s="3">
        <v>774</v>
      </c>
      <c r="B776" s="3" t="str">
        <f>"吴妍"</f>
        <v>吴妍</v>
      </c>
      <c r="C776" s="3" t="str">
        <f>"女"</f>
        <v>女</v>
      </c>
      <c r="D776" s="4" t="s">
        <v>765</v>
      </c>
      <c r="E776" s="3"/>
    </row>
    <row r="777" spans="1:5" ht="25.9" customHeight="1" x14ac:dyDescent="0.4">
      <c r="A777" s="3">
        <v>775</v>
      </c>
      <c r="B777" s="3" t="str">
        <f>"吴杨婧"</f>
        <v>吴杨婧</v>
      </c>
      <c r="C777" s="3" t="str">
        <f>"女"</f>
        <v>女</v>
      </c>
      <c r="D777" s="4" t="s">
        <v>766</v>
      </c>
      <c r="E777" s="3"/>
    </row>
    <row r="778" spans="1:5" ht="25.9" customHeight="1" x14ac:dyDescent="0.4">
      <c r="A778" s="3">
        <v>776</v>
      </c>
      <c r="B778" s="3" t="str">
        <f>"吴怡倩"</f>
        <v>吴怡倩</v>
      </c>
      <c r="C778" s="3" t="str">
        <f>"女"</f>
        <v>女</v>
      </c>
      <c r="D778" s="4" t="s">
        <v>767</v>
      </c>
      <c r="E778" s="3"/>
    </row>
    <row r="779" spans="1:5" ht="25.9" customHeight="1" x14ac:dyDescent="0.4">
      <c r="A779" s="3">
        <v>777</v>
      </c>
      <c r="B779" s="3" t="str">
        <f>"吴奕劭"</f>
        <v>吴奕劭</v>
      </c>
      <c r="C779" s="3" t="str">
        <f>"男"</f>
        <v>男</v>
      </c>
      <c r="D779" s="4" t="s">
        <v>768</v>
      </c>
      <c r="E779" s="3"/>
    </row>
    <row r="780" spans="1:5" ht="25.9" customHeight="1" x14ac:dyDescent="0.4">
      <c r="A780" s="3">
        <v>778</v>
      </c>
      <c r="B780" s="3" t="str">
        <f>"吴英民"</f>
        <v>吴英民</v>
      </c>
      <c r="C780" s="3" t="str">
        <f>"男"</f>
        <v>男</v>
      </c>
      <c r="D780" s="4" t="s">
        <v>769</v>
      </c>
      <c r="E780" s="3"/>
    </row>
    <row r="781" spans="1:5" ht="25.9" customHeight="1" x14ac:dyDescent="0.4">
      <c r="A781" s="3">
        <v>779</v>
      </c>
      <c r="B781" s="3" t="str">
        <f>"吴志鹏"</f>
        <v>吴志鹏</v>
      </c>
      <c r="C781" s="3" t="str">
        <f>"男"</f>
        <v>男</v>
      </c>
      <c r="D781" s="4" t="s">
        <v>770</v>
      </c>
      <c r="E781" s="3"/>
    </row>
    <row r="782" spans="1:5" ht="25.9" customHeight="1" x14ac:dyDescent="0.4">
      <c r="A782" s="3">
        <v>780</v>
      </c>
      <c r="B782" s="3" t="str">
        <f>"吴祖欢"</f>
        <v>吴祖欢</v>
      </c>
      <c r="C782" s="3" t="str">
        <f>"男"</f>
        <v>男</v>
      </c>
      <c r="D782" s="4" t="s">
        <v>771</v>
      </c>
      <c r="E782" s="3"/>
    </row>
    <row r="783" spans="1:5" ht="25.9" customHeight="1" x14ac:dyDescent="0.4">
      <c r="A783" s="3">
        <v>781</v>
      </c>
      <c r="B783" s="3" t="str">
        <f>"吴祖禧"</f>
        <v>吴祖禧</v>
      </c>
      <c r="C783" s="3" t="str">
        <f>"男"</f>
        <v>男</v>
      </c>
      <c r="D783" s="4" t="s">
        <v>772</v>
      </c>
      <c r="E783" s="3"/>
    </row>
    <row r="784" spans="1:5" ht="25.9" customHeight="1" x14ac:dyDescent="0.4">
      <c r="A784" s="3">
        <v>782</v>
      </c>
      <c r="B784" s="3" t="str">
        <f>"伍月"</f>
        <v>伍月</v>
      </c>
      <c r="C784" s="3" t="str">
        <f>"女"</f>
        <v>女</v>
      </c>
      <c r="D784" s="4" t="s">
        <v>773</v>
      </c>
      <c r="E784" s="3"/>
    </row>
    <row r="785" spans="1:5" ht="25.9" customHeight="1" x14ac:dyDescent="0.4">
      <c r="A785" s="3">
        <v>783</v>
      </c>
      <c r="B785" s="3" t="str">
        <f>"肖丹丹"</f>
        <v>肖丹丹</v>
      </c>
      <c r="C785" s="3" t="str">
        <f>"女"</f>
        <v>女</v>
      </c>
      <c r="D785" s="4" t="s">
        <v>774</v>
      </c>
      <c r="E785" s="3"/>
    </row>
    <row r="786" spans="1:5" ht="25.9" customHeight="1" x14ac:dyDescent="0.4">
      <c r="A786" s="3">
        <v>784</v>
      </c>
      <c r="B786" s="3" t="str">
        <f>"肖康丽"</f>
        <v>肖康丽</v>
      </c>
      <c r="C786" s="3" t="str">
        <f>"女"</f>
        <v>女</v>
      </c>
      <c r="D786" s="4" t="s">
        <v>775</v>
      </c>
      <c r="E786" s="3"/>
    </row>
    <row r="787" spans="1:5" ht="25.9" customHeight="1" x14ac:dyDescent="0.4">
      <c r="A787" s="3">
        <v>785</v>
      </c>
      <c r="B787" s="3" t="str">
        <f>"肖青霞"</f>
        <v>肖青霞</v>
      </c>
      <c r="C787" s="3" t="str">
        <f>"女"</f>
        <v>女</v>
      </c>
      <c r="D787" s="4" t="s">
        <v>776</v>
      </c>
      <c r="E787" s="3"/>
    </row>
    <row r="788" spans="1:5" ht="25.9" customHeight="1" x14ac:dyDescent="0.4">
      <c r="A788" s="3">
        <v>786</v>
      </c>
      <c r="B788" s="3" t="str">
        <f>"肖阳"</f>
        <v>肖阳</v>
      </c>
      <c r="C788" s="3" t="str">
        <f>"女"</f>
        <v>女</v>
      </c>
      <c r="D788" s="4" t="s">
        <v>777</v>
      </c>
      <c r="E788" s="3"/>
    </row>
    <row r="789" spans="1:5" ht="25.9" customHeight="1" x14ac:dyDescent="0.4">
      <c r="A789" s="3">
        <v>787</v>
      </c>
      <c r="B789" s="3" t="str">
        <f>"谢岸秀"</f>
        <v>谢岸秀</v>
      </c>
      <c r="C789" s="3" t="str">
        <f>"女"</f>
        <v>女</v>
      </c>
      <c r="D789" s="4" t="s">
        <v>29</v>
      </c>
      <c r="E789" s="3"/>
    </row>
    <row r="790" spans="1:5" ht="25.9" customHeight="1" x14ac:dyDescent="0.4">
      <c r="A790" s="3">
        <v>788</v>
      </c>
      <c r="B790" s="3" t="str">
        <f>"谢思慧"</f>
        <v>谢思慧</v>
      </c>
      <c r="C790" s="3" t="str">
        <f>"女"</f>
        <v>女</v>
      </c>
      <c r="D790" s="4" t="s">
        <v>778</v>
      </c>
      <c r="E790" s="3"/>
    </row>
    <row r="791" spans="1:5" ht="25.9" customHeight="1" x14ac:dyDescent="0.4">
      <c r="A791" s="3">
        <v>789</v>
      </c>
      <c r="B791" s="3" t="str">
        <f>"谢思萍"</f>
        <v>谢思萍</v>
      </c>
      <c r="C791" s="3" t="str">
        <f>"女"</f>
        <v>女</v>
      </c>
      <c r="D791" s="4" t="s">
        <v>779</v>
      </c>
      <c r="E791" s="3"/>
    </row>
    <row r="792" spans="1:5" ht="25.9" customHeight="1" x14ac:dyDescent="0.4">
      <c r="A792" s="3">
        <v>790</v>
      </c>
      <c r="B792" s="3" t="str">
        <f>"谢英瑞"</f>
        <v>谢英瑞</v>
      </c>
      <c r="C792" s="3" t="str">
        <f>"男"</f>
        <v>男</v>
      </c>
      <c r="D792" s="4" t="s">
        <v>780</v>
      </c>
      <c r="E792" s="3"/>
    </row>
    <row r="793" spans="1:5" ht="25.9" customHeight="1" x14ac:dyDescent="0.4">
      <c r="A793" s="3">
        <v>791</v>
      </c>
      <c r="B793" s="3" t="str">
        <f>"辛文博"</f>
        <v>辛文博</v>
      </c>
      <c r="C793" s="3" t="str">
        <f>"男"</f>
        <v>男</v>
      </c>
      <c r="D793" s="4" t="s">
        <v>781</v>
      </c>
      <c r="E793" s="3"/>
    </row>
    <row r="794" spans="1:5" ht="25.9" customHeight="1" x14ac:dyDescent="0.4">
      <c r="A794" s="3">
        <v>792</v>
      </c>
      <c r="B794" s="3" t="str">
        <f>"邢彬"</f>
        <v>邢彬</v>
      </c>
      <c r="C794" s="3" t="str">
        <f>"女"</f>
        <v>女</v>
      </c>
      <c r="D794" s="4" t="s">
        <v>782</v>
      </c>
      <c r="E794" s="3"/>
    </row>
    <row r="795" spans="1:5" ht="25.9" customHeight="1" x14ac:dyDescent="0.4">
      <c r="A795" s="3">
        <v>793</v>
      </c>
      <c r="B795" s="3" t="str">
        <f>"邢虹艳"</f>
        <v>邢虹艳</v>
      </c>
      <c r="C795" s="3" t="str">
        <f>"女"</f>
        <v>女</v>
      </c>
      <c r="D795" s="4" t="s">
        <v>783</v>
      </c>
      <c r="E795" s="3"/>
    </row>
    <row r="796" spans="1:5" ht="25.9" customHeight="1" x14ac:dyDescent="0.4">
      <c r="A796" s="3">
        <v>794</v>
      </c>
      <c r="B796" s="3" t="str">
        <f>"邢家璇"</f>
        <v>邢家璇</v>
      </c>
      <c r="C796" s="3" t="str">
        <f>"男"</f>
        <v>男</v>
      </c>
      <c r="D796" s="4" t="s">
        <v>784</v>
      </c>
      <c r="E796" s="3"/>
    </row>
    <row r="797" spans="1:5" ht="25.9" customHeight="1" x14ac:dyDescent="0.4">
      <c r="A797" s="3">
        <v>795</v>
      </c>
      <c r="B797" s="3" t="str">
        <f>"邢丽雅"</f>
        <v>邢丽雅</v>
      </c>
      <c r="C797" s="3" t="str">
        <f>"女"</f>
        <v>女</v>
      </c>
      <c r="D797" s="4" t="s">
        <v>785</v>
      </c>
      <c r="E797" s="3"/>
    </row>
    <row r="798" spans="1:5" ht="25.9" customHeight="1" x14ac:dyDescent="0.4">
      <c r="A798" s="3">
        <v>796</v>
      </c>
      <c r="B798" s="3" t="str">
        <f>"邢淇"</f>
        <v>邢淇</v>
      </c>
      <c r="C798" s="3" t="str">
        <f>"女"</f>
        <v>女</v>
      </c>
      <c r="D798" s="4" t="s">
        <v>786</v>
      </c>
      <c r="E798" s="3"/>
    </row>
    <row r="799" spans="1:5" ht="25.9" customHeight="1" x14ac:dyDescent="0.4">
      <c r="A799" s="3">
        <v>797</v>
      </c>
      <c r="B799" s="3" t="str">
        <f>"邢容祥"</f>
        <v>邢容祥</v>
      </c>
      <c r="C799" s="3" t="str">
        <f>"男"</f>
        <v>男</v>
      </c>
      <c r="D799" s="4" t="s">
        <v>787</v>
      </c>
      <c r="E799" s="3"/>
    </row>
    <row r="800" spans="1:5" ht="25.9" customHeight="1" x14ac:dyDescent="0.4">
      <c r="A800" s="3">
        <v>798</v>
      </c>
      <c r="B800" s="3" t="str">
        <f>"邢统"</f>
        <v>邢统</v>
      </c>
      <c r="C800" s="3" t="str">
        <f>"男"</f>
        <v>男</v>
      </c>
      <c r="D800" s="4" t="s">
        <v>788</v>
      </c>
      <c r="E800" s="3"/>
    </row>
    <row r="801" spans="1:5" ht="25.9" customHeight="1" x14ac:dyDescent="0.4">
      <c r="A801" s="3">
        <v>799</v>
      </c>
      <c r="B801" s="3" t="str">
        <f>"邢维策"</f>
        <v>邢维策</v>
      </c>
      <c r="C801" s="3" t="str">
        <f>"男"</f>
        <v>男</v>
      </c>
      <c r="D801" s="4" t="s">
        <v>789</v>
      </c>
      <c r="E801" s="3"/>
    </row>
    <row r="802" spans="1:5" ht="25.9" customHeight="1" x14ac:dyDescent="0.4">
      <c r="A802" s="3">
        <v>800</v>
      </c>
      <c r="B802" s="3" t="str">
        <f>"邢鑫忠"</f>
        <v>邢鑫忠</v>
      </c>
      <c r="C802" s="3" t="str">
        <f>"男"</f>
        <v>男</v>
      </c>
      <c r="D802" s="4" t="s">
        <v>790</v>
      </c>
      <c r="E802" s="3"/>
    </row>
    <row r="803" spans="1:5" ht="25.9" customHeight="1" x14ac:dyDescent="0.4">
      <c r="A803" s="3">
        <v>801</v>
      </c>
      <c r="B803" s="3" t="str">
        <f>"邢增学"</f>
        <v>邢增学</v>
      </c>
      <c r="C803" s="3" t="str">
        <f>"男"</f>
        <v>男</v>
      </c>
      <c r="D803" s="4" t="s">
        <v>791</v>
      </c>
      <c r="E803" s="3"/>
    </row>
    <row r="804" spans="1:5" ht="25.9" customHeight="1" x14ac:dyDescent="0.4">
      <c r="A804" s="3">
        <v>802</v>
      </c>
      <c r="B804" s="3" t="str">
        <f>"邢贞艺"</f>
        <v>邢贞艺</v>
      </c>
      <c r="C804" s="3" t="str">
        <f>"女"</f>
        <v>女</v>
      </c>
      <c r="D804" s="4" t="s">
        <v>792</v>
      </c>
      <c r="E804" s="3"/>
    </row>
    <row r="805" spans="1:5" ht="25.9" customHeight="1" x14ac:dyDescent="0.4">
      <c r="A805" s="3">
        <v>803</v>
      </c>
      <c r="B805" s="3" t="str">
        <f>"邢祗"</f>
        <v>邢祗</v>
      </c>
      <c r="C805" s="3" t="str">
        <f>"女"</f>
        <v>女</v>
      </c>
      <c r="D805" s="4" t="s">
        <v>793</v>
      </c>
      <c r="E805" s="3"/>
    </row>
    <row r="806" spans="1:5" ht="25.9" customHeight="1" x14ac:dyDescent="0.4">
      <c r="A806" s="3">
        <v>804</v>
      </c>
      <c r="B806" s="3" t="str">
        <f>"熊奥琳"</f>
        <v>熊奥琳</v>
      </c>
      <c r="C806" s="3" t="str">
        <f>"女"</f>
        <v>女</v>
      </c>
      <c r="D806" s="4" t="s">
        <v>794</v>
      </c>
      <c r="E806" s="3"/>
    </row>
    <row r="807" spans="1:5" ht="25.9" customHeight="1" x14ac:dyDescent="0.4">
      <c r="A807" s="3">
        <v>805</v>
      </c>
      <c r="B807" s="3" t="str">
        <f>"徐传婷"</f>
        <v>徐传婷</v>
      </c>
      <c r="C807" s="3" t="str">
        <f>"女"</f>
        <v>女</v>
      </c>
      <c r="D807" s="4" t="s">
        <v>795</v>
      </c>
      <c r="E807" s="3"/>
    </row>
    <row r="808" spans="1:5" ht="25.9" customHeight="1" x14ac:dyDescent="0.4">
      <c r="A808" s="3">
        <v>806</v>
      </c>
      <c r="B808" s="3" t="str">
        <f>"徐传旺"</f>
        <v>徐传旺</v>
      </c>
      <c r="C808" s="3" t="str">
        <f>"男"</f>
        <v>男</v>
      </c>
      <c r="D808" s="4" t="s">
        <v>796</v>
      </c>
      <c r="E808" s="3"/>
    </row>
    <row r="809" spans="1:5" ht="25.9" customHeight="1" x14ac:dyDescent="0.4">
      <c r="A809" s="3">
        <v>807</v>
      </c>
      <c r="B809" s="3" t="str">
        <f>"徐辉旺"</f>
        <v>徐辉旺</v>
      </c>
      <c r="C809" s="3" t="str">
        <f>"男"</f>
        <v>男</v>
      </c>
      <c r="D809" s="4" t="s">
        <v>797</v>
      </c>
      <c r="E809" s="3"/>
    </row>
    <row r="810" spans="1:5" ht="25.9" customHeight="1" x14ac:dyDescent="0.4">
      <c r="A810" s="3">
        <v>808</v>
      </c>
      <c r="B810" s="3" t="str">
        <f>"徐佳灏"</f>
        <v>徐佳灏</v>
      </c>
      <c r="C810" s="3" t="str">
        <f>"男"</f>
        <v>男</v>
      </c>
      <c r="D810" s="4" t="s">
        <v>798</v>
      </c>
      <c r="E810" s="3"/>
    </row>
    <row r="811" spans="1:5" ht="25.9" customHeight="1" x14ac:dyDescent="0.4">
      <c r="A811" s="3">
        <v>809</v>
      </c>
      <c r="B811" s="3" t="str">
        <f>"徐嘉嘉"</f>
        <v>徐嘉嘉</v>
      </c>
      <c r="C811" s="3" t="str">
        <f>"女"</f>
        <v>女</v>
      </c>
      <c r="D811" s="4" t="s">
        <v>799</v>
      </c>
      <c r="E811" s="3"/>
    </row>
    <row r="812" spans="1:5" ht="25.9" customHeight="1" x14ac:dyDescent="0.4">
      <c r="A812" s="3">
        <v>810</v>
      </c>
      <c r="B812" s="3" t="str">
        <f>"徐蓉雨"</f>
        <v>徐蓉雨</v>
      </c>
      <c r="C812" s="3" t="str">
        <f>"女"</f>
        <v>女</v>
      </c>
      <c r="D812" s="4" t="s">
        <v>800</v>
      </c>
      <c r="E812" s="3"/>
    </row>
    <row r="813" spans="1:5" ht="25.9" customHeight="1" x14ac:dyDescent="0.4">
      <c r="A813" s="3">
        <v>811</v>
      </c>
      <c r="B813" s="3" t="str">
        <f>"徐思思"</f>
        <v>徐思思</v>
      </c>
      <c r="C813" s="3" t="str">
        <f>"女"</f>
        <v>女</v>
      </c>
      <c r="D813" s="4" t="s">
        <v>801</v>
      </c>
      <c r="E813" s="3"/>
    </row>
    <row r="814" spans="1:5" ht="25.9" customHeight="1" x14ac:dyDescent="0.4">
      <c r="A814" s="3">
        <v>812</v>
      </c>
      <c r="B814" s="3" t="str">
        <f>"徐万贝"</f>
        <v>徐万贝</v>
      </c>
      <c r="C814" s="3" t="str">
        <f>"女"</f>
        <v>女</v>
      </c>
      <c r="D814" s="4" t="s">
        <v>802</v>
      </c>
      <c r="E814" s="3"/>
    </row>
    <row r="815" spans="1:5" ht="25.9" customHeight="1" x14ac:dyDescent="0.4">
      <c r="A815" s="3">
        <v>813</v>
      </c>
      <c r="B815" s="3" t="str">
        <f>"徐小蕊"</f>
        <v>徐小蕊</v>
      </c>
      <c r="C815" s="3" t="str">
        <f>"女"</f>
        <v>女</v>
      </c>
      <c r="D815" s="4" t="s">
        <v>803</v>
      </c>
      <c r="E815" s="3"/>
    </row>
    <row r="816" spans="1:5" ht="25.9" customHeight="1" x14ac:dyDescent="0.4">
      <c r="A816" s="3">
        <v>814</v>
      </c>
      <c r="B816" s="3" t="str">
        <f>"徐燕"</f>
        <v>徐燕</v>
      </c>
      <c r="C816" s="3" t="str">
        <f>"女"</f>
        <v>女</v>
      </c>
      <c r="D816" s="4" t="s">
        <v>804</v>
      </c>
      <c r="E816" s="3"/>
    </row>
    <row r="817" spans="1:5" ht="25.9" customHeight="1" x14ac:dyDescent="0.4">
      <c r="A817" s="3">
        <v>815</v>
      </c>
      <c r="B817" s="3" t="str">
        <f>"许红艳"</f>
        <v>许红艳</v>
      </c>
      <c r="C817" s="3" t="str">
        <f>"女"</f>
        <v>女</v>
      </c>
      <c r="D817" s="4" t="s">
        <v>805</v>
      </c>
      <c r="E817" s="3"/>
    </row>
    <row r="818" spans="1:5" ht="25.9" customHeight="1" x14ac:dyDescent="0.4">
      <c r="A818" s="3">
        <v>816</v>
      </c>
      <c r="B818" s="3" t="str">
        <f>"许梅林"</f>
        <v>许梅林</v>
      </c>
      <c r="C818" s="3" t="str">
        <f>"男"</f>
        <v>男</v>
      </c>
      <c r="D818" s="4" t="s">
        <v>806</v>
      </c>
      <c r="E818" s="3"/>
    </row>
    <row r="819" spans="1:5" ht="25.9" customHeight="1" x14ac:dyDescent="0.4">
      <c r="A819" s="3">
        <v>817</v>
      </c>
      <c r="B819" s="3" t="str">
        <f>"许青香"</f>
        <v>许青香</v>
      </c>
      <c r="C819" s="3" t="str">
        <f>"女"</f>
        <v>女</v>
      </c>
      <c r="D819" s="4" t="s">
        <v>807</v>
      </c>
      <c r="E819" s="3"/>
    </row>
    <row r="820" spans="1:5" ht="25.9" customHeight="1" x14ac:dyDescent="0.4">
      <c r="A820" s="3">
        <v>818</v>
      </c>
      <c r="B820" s="3" t="str">
        <f>"许秋雪"</f>
        <v>许秋雪</v>
      </c>
      <c r="C820" s="3" t="str">
        <f>"女"</f>
        <v>女</v>
      </c>
      <c r="D820" s="4" t="s">
        <v>808</v>
      </c>
      <c r="E820" s="3"/>
    </row>
    <row r="821" spans="1:5" ht="25.9" customHeight="1" x14ac:dyDescent="0.4">
      <c r="A821" s="3">
        <v>819</v>
      </c>
      <c r="B821" s="3" t="str">
        <f>"许宇飘"</f>
        <v>许宇飘</v>
      </c>
      <c r="C821" s="3" t="str">
        <f>"女"</f>
        <v>女</v>
      </c>
      <c r="D821" s="4" t="s">
        <v>809</v>
      </c>
      <c r="E821" s="3"/>
    </row>
    <row r="822" spans="1:5" ht="25.9" customHeight="1" x14ac:dyDescent="0.4">
      <c r="A822" s="3">
        <v>820</v>
      </c>
      <c r="B822" s="3" t="str">
        <f>"许治帆"</f>
        <v>许治帆</v>
      </c>
      <c r="C822" s="3" t="str">
        <f>"男"</f>
        <v>男</v>
      </c>
      <c r="D822" s="4" t="s">
        <v>810</v>
      </c>
      <c r="E822" s="3"/>
    </row>
    <row r="823" spans="1:5" ht="25.9" customHeight="1" x14ac:dyDescent="0.4">
      <c r="A823" s="3">
        <v>821</v>
      </c>
      <c r="B823" s="3" t="str">
        <f>"薛朝丽"</f>
        <v>薛朝丽</v>
      </c>
      <c r="C823" s="3" t="str">
        <f>"女"</f>
        <v>女</v>
      </c>
      <c r="D823" s="4" t="s">
        <v>811</v>
      </c>
      <c r="E823" s="3"/>
    </row>
    <row r="824" spans="1:5" ht="25.9" customHeight="1" x14ac:dyDescent="0.4">
      <c r="A824" s="3">
        <v>822</v>
      </c>
      <c r="B824" s="3" t="str">
        <f>"薛春花"</f>
        <v>薛春花</v>
      </c>
      <c r="C824" s="3" t="str">
        <f>"女"</f>
        <v>女</v>
      </c>
      <c r="D824" s="4" t="s">
        <v>812</v>
      </c>
      <c r="E824" s="3"/>
    </row>
    <row r="825" spans="1:5" ht="25.9" customHeight="1" x14ac:dyDescent="0.4">
      <c r="A825" s="3">
        <v>823</v>
      </c>
      <c r="B825" s="3" t="str">
        <f>"薛福军"</f>
        <v>薛福军</v>
      </c>
      <c r="C825" s="3" t="str">
        <f>"男"</f>
        <v>男</v>
      </c>
      <c r="D825" s="4" t="s">
        <v>86</v>
      </c>
      <c r="E825" s="3"/>
    </row>
    <row r="826" spans="1:5" ht="25.9" customHeight="1" x14ac:dyDescent="0.4">
      <c r="A826" s="3">
        <v>824</v>
      </c>
      <c r="B826" s="3" t="str">
        <f>"薛升宇"</f>
        <v>薛升宇</v>
      </c>
      <c r="C826" s="3" t="str">
        <f>"男"</f>
        <v>男</v>
      </c>
      <c r="D826" s="4" t="s">
        <v>813</v>
      </c>
      <c r="E826" s="3"/>
    </row>
    <row r="827" spans="1:5" ht="25.9" customHeight="1" x14ac:dyDescent="0.4">
      <c r="A827" s="3">
        <v>825</v>
      </c>
      <c r="B827" s="3" t="str">
        <f>"薛温妮"</f>
        <v>薛温妮</v>
      </c>
      <c r="C827" s="3" t="str">
        <f>"女"</f>
        <v>女</v>
      </c>
      <c r="D827" s="4" t="s">
        <v>814</v>
      </c>
      <c r="E827" s="3"/>
    </row>
    <row r="828" spans="1:5" ht="25.9" customHeight="1" x14ac:dyDescent="0.4">
      <c r="A828" s="3">
        <v>826</v>
      </c>
      <c r="B828" s="3" t="str">
        <f>"严志豪"</f>
        <v>严志豪</v>
      </c>
      <c r="C828" s="3" t="str">
        <f>"男"</f>
        <v>男</v>
      </c>
      <c r="D828" s="4" t="s">
        <v>815</v>
      </c>
      <c r="E828" s="3"/>
    </row>
    <row r="829" spans="1:5" ht="25.9" customHeight="1" x14ac:dyDescent="0.4">
      <c r="A829" s="3">
        <v>827</v>
      </c>
      <c r="B829" s="3" t="str">
        <f>"颜剑飞"</f>
        <v>颜剑飞</v>
      </c>
      <c r="C829" s="3" t="str">
        <f>"男"</f>
        <v>男</v>
      </c>
      <c r="D829" s="4" t="s">
        <v>816</v>
      </c>
      <c r="E829" s="3"/>
    </row>
    <row r="830" spans="1:5" ht="25.9" customHeight="1" x14ac:dyDescent="0.4">
      <c r="A830" s="3">
        <v>828</v>
      </c>
      <c r="B830" s="3" t="str">
        <f>"颜敬忠"</f>
        <v>颜敬忠</v>
      </c>
      <c r="C830" s="3" t="str">
        <f>"男"</f>
        <v>男</v>
      </c>
      <c r="D830" s="4" t="s">
        <v>817</v>
      </c>
      <c r="E830" s="3"/>
    </row>
    <row r="831" spans="1:5" ht="25.9" customHeight="1" x14ac:dyDescent="0.4">
      <c r="A831" s="3">
        <v>829</v>
      </c>
      <c r="B831" s="3" t="str">
        <f>"颜业芊"</f>
        <v>颜业芊</v>
      </c>
      <c r="C831" s="3" t="str">
        <f>"女"</f>
        <v>女</v>
      </c>
      <c r="D831" s="4" t="s">
        <v>818</v>
      </c>
      <c r="E831" s="3"/>
    </row>
    <row r="832" spans="1:5" ht="25.9" customHeight="1" x14ac:dyDescent="0.4">
      <c r="A832" s="3">
        <v>830</v>
      </c>
      <c r="B832" s="3" t="str">
        <f>"燕俊杰"</f>
        <v>燕俊杰</v>
      </c>
      <c r="C832" s="3" t="str">
        <f>"男"</f>
        <v>男</v>
      </c>
      <c r="D832" s="4" t="s">
        <v>819</v>
      </c>
      <c r="E832" s="3"/>
    </row>
    <row r="833" spans="1:5" ht="25.9" customHeight="1" x14ac:dyDescent="0.4">
      <c r="A833" s="3">
        <v>831</v>
      </c>
      <c r="B833" s="3" t="str">
        <f>"杨超"</f>
        <v>杨超</v>
      </c>
      <c r="C833" s="3" t="str">
        <f>"男"</f>
        <v>男</v>
      </c>
      <c r="D833" s="4" t="s">
        <v>820</v>
      </c>
      <c r="E833" s="3"/>
    </row>
    <row r="834" spans="1:5" ht="25.9" customHeight="1" x14ac:dyDescent="0.4">
      <c r="A834" s="3">
        <v>832</v>
      </c>
      <c r="B834" s="3" t="str">
        <f>"杨宸"</f>
        <v>杨宸</v>
      </c>
      <c r="C834" s="3" t="str">
        <f>"男"</f>
        <v>男</v>
      </c>
      <c r="D834" s="4" t="s">
        <v>821</v>
      </c>
      <c r="E834" s="3"/>
    </row>
    <row r="835" spans="1:5" ht="25.9" customHeight="1" x14ac:dyDescent="0.4">
      <c r="A835" s="3">
        <v>833</v>
      </c>
      <c r="B835" s="3" t="str">
        <f>"杨菲菲"</f>
        <v>杨菲菲</v>
      </c>
      <c r="C835" s="3" t="str">
        <f>"女"</f>
        <v>女</v>
      </c>
      <c r="D835" s="4" t="s">
        <v>822</v>
      </c>
      <c r="E835" s="3"/>
    </row>
    <row r="836" spans="1:5" ht="25.9" customHeight="1" x14ac:dyDescent="0.4">
      <c r="A836" s="3">
        <v>834</v>
      </c>
      <c r="B836" s="3" t="str">
        <f>"杨浩冉"</f>
        <v>杨浩冉</v>
      </c>
      <c r="C836" s="3" t="str">
        <f>"男"</f>
        <v>男</v>
      </c>
      <c r="D836" s="4" t="s">
        <v>823</v>
      </c>
      <c r="E836" s="3"/>
    </row>
    <row r="837" spans="1:5" ht="25.9" customHeight="1" x14ac:dyDescent="0.4">
      <c r="A837" s="3">
        <v>835</v>
      </c>
      <c r="B837" s="3" t="str">
        <f>"杨红韵"</f>
        <v>杨红韵</v>
      </c>
      <c r="C837" s="3" t="str">
        <f>"女"</f>
        <v>女</v>
      </c>
      <c r="D837" s="4" t="s">
        <v>824</v>
      </c>
      <c r="E837" s="3"/>
    </row>
    <row r="838" spans="1:5" ht="25.9" customHeight="1" x14ac:dyDescent="0.4">
      <c r="A838" s="3">
        <v>836</v>
      </c>
      <c r="B838" s="3" t="str">
        <f>"杨化钰"</f>
        <v>杨化钰</v>
      </c>
      <c r="C838" s="3" t="str">
        <f>"女"</f>
        <v>女</v>
      </c>
      <c r="D838" s="4" t="s">
        <v>825</v>
      </c>
      <c r="E838" s="3"/>
    </row>
    <row r="839" spans="1:5" ht="25.9" customHeight="1" x14ac:dyDescent="0.4">
      <c r="A839" s="3">
        <v>837</v>
      </c>
      <c r="B839" s="3" t="str">
        <f>"杨慧"</f>
        <v>杨慧</v>
      </c>
      <c r="C839" s="3" t="str">
        <f>"女"</f>
        <v>女</v>
      </c>
      <c r="D839" s="4" t="s">
        <v>826</v>
      </c>
      <c r="E839" s="3"/>
    </row>
    <row r="840" spans="1:5" ht="25.9" customHeight="1" x14ac:dyDescent="0.4">
      <c r="A840" s="3">
        <v>838</v>
      </c>
      <c r="B840" s="3" t="str">
        <f>"杨绩"</f>
        <v>杨绩</v>
      </c>
      <c r="C840" s="3" t="str">
        <f>"男"</f>
        <v>男</v>
      </c>
      <c r="D840" s="4" t="s">
        <v>827</v>
      </c>
      <c r="E840" s="3"/>
    </row>
    <row r="841" spans="1:5" ht="25.9" customHeight="1" x14ac:dyDescent="0.4">
      <c r="A841" s="3">
        <v>839</v>
      </c>
      <c r="B841" s="3" t="str">
        <f>"杨捷"</f>
        <v>杨捷</v>
      </c>
      <c r="C841" s="3" t="str">
        <f>"男"</f>
        <v>男</v>
      </c>
      <c r="D841" s="4" t="s">
        <v>828</v>
      </c>
      <c r="E841" s="3"/>
    </row>
    <row r="842" spans="1:5" ht="25.9" customHeight="1" x14ac:dyDescent="0.4">
      <c r="A842" s="3">
        <v>840</v>
      </c>
      <c r="B842" s="3" t="str">
        <f>"杨林"</f>
        <v>杨林</v>
      </c>
      <c r="C842" s="3" t="str">
        <f>"男"</f>
        <v>男</v>
      </c>
      <c r="D842" s="4" t="s">
        <v>512</v>
      </c>
      <c r="E842" s="3"/>
    </row>
    <row r="843" spans="1:5" ht="25.9" customHeight="1" x14ac:dyDescent="0.4">
      <c r="A843" s="3">
        <v>841</v>
      </c>
      <c r="B843" s="3" t="str">
        <f>"杨玲"</f>
        <v>杨玲</v>
      </c>
      <c r="C843" s="3" t="str">
        <f>"女"</f>
        <v>女</v>
      </c>
      <c r="D843" s="4" t="s">
        <v>829</v>
      </c>
      <c r="E843" s="3"/>
    </row>
    <row r="844" spans="1:5" ht="25.9" customHeight="1" x14ac:dyDescent="0.4">
      <c r="A844" s="3">
        <v>842</v>
      </c>
      <c r="B844" s="3" t="str">
        <f>"杨明川"</f>
        <v>杨明川</v>
      </c>
      <c r="C844" s="3" t="str">
        <f>"男"</f>
        <v>男</v>
      </c>
      <c r="D844" s="4" t="s">
        <v>830</v>
      </c>
      <c r="E844" s="3"/>
    </row>
    <row r="845" spans="1:5" ht="25.9" customHeight="1" x14ac:dyDescent="0.4">
      <c r="A845" s="3">
        <v>843</v>
      </c>
      <c r="B845" s="3" t="str">
        <f>"杨明杰"</f>
        <v>杨明杰</v>
      </c>
      <c r="C845" s="3" t="str">
        <f>"男"</f>
        <v>男</v>
      </c>
      <c r="D845" s="4" t="s">
        <v>831</v>
      </c>
      <c r="E845" s="3"/>
    </row>
    <row r="846" spans="1:5" ht="25.9" customHeight="1" x14ac:dyDescent="0.4">
      <c r="A846" s="3">
        <v>844</v>
      </c>
      <c r="B846" s="3" t="str">
        <f>"杨木易"</f>
        <v>杨木易</v>
      </c>
      <c r="C846" s="3" t="str">
        <f>"男"</f>
        <v>男</v>
      </c>
      <c r="D846" s="4" t="s">
        <v>832</v>
      </c>
      <c r="E846" s="3"/>
    </row>
    <row r="847" spans="1:5" ht="25.9" customHeight="1" x14ac:dyDescent="0.4">
      <c r="A847" s="3">
        <v>845</v>
      </c>
      <c r="B847" s="3" t="str">
        <f>"杨珊珊"</f>
        <v>杨珊珊</v>
      </c>
      <c r="C847" s="3" t="str">
        <f>"女"</f>
        <v>女</v>
      </c>
      <c r="D847" s="4" t="s">
        <v>833</v>
      </c>
      <c r="E847" s="3"/>
    </row>
    <row r="848" spans="1:5" ht="25.9" customHeight="1" x14ac:dyDescent="0.4">
      <c r="A848" s="3">
        <v>846</v>
      </c>
      <c r="B848" s="3" t="str">
        <f>"杨心伟"</f>
        <v>杨心伟</v>
      </c>
      <c r="C848" s="3" t="str">
        <f>"男"</f>
        <v>男</v>
      </c>
      <c r="D848" s="4" t="s">
        <v>834</v>
      </c>
      <c r="E848" s="3"/>
    </row>
    <row r="849" spans="1:5" ht="25.9" customHeight="1" x14ac:dyDescent="0.4">
      <c r="A849" s="3">
        <v>847</v>
      </c>
      <c r="B849" s="3" t="str">
        <f>"杨垚鑫"</f>
        <v>杨垚鑫</v>
      </c>
      <c r="C849" s="3" t="str">
        <f>"女"</f>
        <v>女</v>
      </c>
      <c r="D849" s="4" t="s">
        <v>835</v>
      </c>
      <c r="E849" s="3"/>
    </row>
    <row r="850" spans="1:5" ht="25.9" customHeight="1" x14ac:dyDescent="0.4">
      <c r="A850" s="3">
        <v>848</v>
      </c>
      <c r="B850" s="3" t="str">
        <f>"杨宇葆"</f>
        <v>杨宇葆</v>
      </c>
      <c r="C850" s="3" t="str">
        <f>"男"</f>
        <v>男</v>
      </c>
      <c r="D850" s="4" t="s">
        <v>836</v>
      </c>
      <c r="E850" s="3"/>
    </row>
    <row r="851" spans="1:5" ht="25.9" customHeight="1" x14ac:dyDescent="0.4">
      <c r="A851" s="3">
        <v>849</v>
      </c>
      <c r="B851" s="3" t="str">
        <f>"杨玉玲"</f>
        <v>杨玉玲</v>
      </c>
      <c r="C851" s="3" t="str">
        <f>"女"</f>
        <v>女</v>
      </c>
      <c r="D851" s="4" t="s">
        <v>837</v>
      </c>
      <c r="E851" s="3"/>
    </row>
    <row r="852" spans="1:5" ht="25.9" customHeight="1" x14ac:dyDescent="0.4">
      <c r="A852" s="3">
        <v>850</v>
      </c>
      <c r="B852" s="3" t="str">
        <f>"杨泽国"</f>
        <v>杨泽国</v>
      </c>
      <c r="C852" s="3" t="str">
        <f>"男"</f>
        <v>男</v>
      </c>
      <c r="D852" s="4" t="s">
        <v>722</v>
      </c>
      <c r="E852" s="3"/>
    </row>
    <row r="853" spans="1:5" ht="25.9" customHeight="1" x14ac:dyDescent="0.4">
      <c r="A853" s="3">
        <v>851</v>
      </c>
      <c r="B853" s="3" t="str">
        <f>"杨泽豪"</f>
        <v>杨泽豪</v>
      </c>
      <c r="C853" s="3" t="str">
        <f>"男"</f>
        <v>男</v>
      </c>
      <c r="D853" s="4" t="s">
        <v>838</v>
      </c>
      <c r="E853" s="3"/>
    </row>
    <row r="854" spans="1:5" ht="25.9" customHeight="1" x14ac:dyDescent="0.4">
      <c r="A854" s="3">
        <v>852</v>
      </c>
      <c r="B854" s="3" t="str">
        <f>"叶保纯"</f>
        <v>叶保纯</v>
      </c>
      <c r="C854" s="3" t="str">
        <f>"男"</f>
        <v>男</v>
      </c>
      <c r="D854" s="4" t="s">
        <v>839</v>
      </c>
      <c r="E854" s="3"/>
    </row>
    <row r="855" spans="1:5" ht="25.9" customHeight="1" x14ac:dyDescent="0.4">
      <c r="A855" s="3">
        <v>853</v>
      </c>
      <c r="B855" s="3" t="str">
        <f>"叶春谷"</f>
        <v>叶春谷</v>
      </c>
      <c r="C855" s="3" t="str">
        <f>"女"</f>
        <v>女</v>
      </c>
      <c r="D855" s="4" t="s">
        <v>840</v>
      </c>
      <c r="E855" s="3"/>
    </row>
    <row r="856" spans="1:5" ht="25.9" customHeight="1" x14ac:dyDescent="0.4">
      <c r="A856" s="3">
        <v>854</v>
      </c>
      <c r="B856" s="3" t="str">
        <f>"叶定珍"</f>
        <v>叶定珍</v>
      </c>
      <c r="C856" s="3" t="str">
        <f>"女"</f>
        <v>女</v>
      </c>
      <c r="D856" s="4" t="s">
        <v>841</v>
      </c>
      <c r="E856" s="3"/>
    </row>
    <row r="857" spans="1:5" ht="25.9" customHeight="1" x14ac:dyDescent="0.4">
      <c r="A857" s="3">
        <v>855</v>
      </c>
      <c r="B857" s="3" t="str">
        <f>"叶绵程"</f>
        <v>叶绵程</v>
      </c>
      <c r="C857" s="3" t="str">
        <f>"男"</f>
        <v>男</v>
      </c>
      <c r="D857" s="4" t="s">
        <v>842</v>
      </c>
      <c r="E857" s="3"/>
    </row>
    <row r="858" spans="1:5" ht="25.9" customHeight="1" x14ac:dyDescent="0.4">
      <c r="A858" s="3">
        <v>856</v>
      </c>
      <c r="B858" s="3" t="str">
        <f>"叶明之"</f>
        <v>叶明之</v>
      </c>
      <c r="C858" s="3" t="str">
        <f>"男"</f>
        <v>男</v>
      </c>
      <c r="D858" s="4" t="s">
        <v>843</v>
      </c>
      <c r="E858" s="3"/>
    </row>
    <row r="859" spans="1:5" ht="25.9" customHeight="1" x14ac:dyDescent="0.4">
      <c r="A859" s="3">
        <v>857</v>
      </c>
      <c r="B859" s="3" t="str">
        <f>"叶阳"</f>
        <v>叶阳</v>
      </c>
      <c r="C859" s="3" t="str">
        <f>"男"</f>
        <v>男</v>
      </c>
      <c r="D859" s="4" t="s">
        <v>844</v>
      </c>
      <c r="E859" s="3"/>
    </row>
    <row r="860" spans="1:5" ht="25.9" customHeight="1" x14ac:dyDescent="0.4">
      <c r="A860" s="3">
        <v>858</v>
      </c>
      <c r="B860" s="3" t="str">
        <f>"叶政兴"</f>
        <v>叶政兴</v>
      </c>
      <c r="C860" s="3" t="str">
        <f>"男"</f>
        <v>男</v>
      </c>
      <c r="D860" s="4" t="s">
        <v>845</v>
      </c>
      <c r="E860" s="3"/>
    </row>
    <row r="861" spans="1:5" ht="25.9" customHeight="1" x14ac:dyDescent="0.4">
      <c r="A861" s="3">
        <v>859</v>
      </c>
      <c r="B861" s="3" t="str">
        <f>"伊芸姗"</f>
        <v>伊芸姗</v>
      </c>
      <c r="C861" s="3" t="str">
        <f>"女"</f>
        <v>女</v>
      </c>
      <c r="D861" s="4" t="s">
        <v>846</v>
      </c>
      <c r="E861" s="3"/>
    </row>
    <row r="862" spans="1:5" ht="25.9" customHeight="1" x14ac:dyDescent="0.4">
      <c r="A862" s="3">
        <v>860</v>
      </c>
      <c r="B862" s="3" t="str">
        <f>"易骁"</f>
        <v>易骁</v>
      </c>
      <c r="C862" s="3" t="str">
        <f>"女"</f>
        <v>女</v>
      </c>
      <c r="D862" s="4" t="s">
        <v>847</v>
      </c>
      <c r="E862" s="3"/>
    </row>
    <row r="863" spans="1:5" ht="25.9" customHeight="1" x14ac:dyDescent="0.4">
      <c r="A863" s="3">
        <v>861</v>
      </c>
      <c r="B863" s="3" t="str">
        <f>"尤丽萍"</f>
        <v>尤丽萍</v>
      </c>
      <c r="C863" s="3" t="str">
        <f>"女"</f>
        <v>女</v>
      </c>
      <c r="D863" s="4" t="s">
        <v>848</v>
      </c>
      <c r="E863" s="3"/>
    </row>
    <row r="864" spans="1:5" ht="25.9" customHeight="1" x14ac:dyDescent="0.4">
      <c r="A864" s="3">
        <v>862</v>
      </c>
      <c r="B864" s="3" t="str">
        <f>"于恒"</f>
        <v>于恒</v>
      </c>
      <c r="C864" s="3" t="str">
        <f>"男"</f>
        <v>男</v>
      </c>
      <c r="D864" s="4" t="s">
        <v>849</v>
      </c>
      <c r="E864" s="3"/>
    </row>
    <row r="865" spans="1:5" ht="25.9" customHeight="1" x14ac:dyDescent="0.4">
      <c r="A865" s="3">
        <v>863</v>
      </c>
      <c r="B865" s="3" t="str">
        <f>"于淼"</f>
        <v>于淼</v>
      </c>
      <c r="C865" s="3" t="str">
        <f>"女"</f>
        <v>女</v>
      </c>
      <c r="D865" s="4" t="s">
        <v>850</v>
      </c>
      <c r="E865" s="3"/>
    </row>
    <row r="866" spans="1:5" ht="25.9" customHeight="1" x14ac:dyDescent="0.4">
      <c r="A866" s="3">
        <v>864</v>
      </c>
      <c r="B866" s="3" t="str">
        <f>"余博文"</f>
        <v>余博文</v>
      </c>
      <c r="C866" s="3" t="str">
        <f>"男"</f>
        <v>男</v>
      </c>
      <c r="D866" s="4" t="s">
        <v>851</v>
      </c>
      <c r="E866" s="3"/>
    </row>
    <row r="867" spans="1:5" ht="25.9" customHeight="1" x14ac:dyDescent="0.4">
      <c r="A867" s="3">
        <v>865</v>
      </c>
      <c r="B867" s="3" t="str">
        <f>"余欣键"</f>
        <v>余欣键</v>
      </c>
      <c r="C867" s="3" t="str">
        <f>"男"</f>
        <v>男</v>
      </c>
      <c r="D867" s="4" t="s">
        <v>852</v>
      </c>
      <c r="E867" s="3"/>
    </row>
    <row r="868" spans="1:5" ht="25.9" customHeight="1" x14ac:dyDescent="0.4">
      <c r="A868" s="3">
        <v>866</v>
      </c>
      <c r="B868" s="3" t="str">
        <f>"余修华"</f>
        <v>余修华</v>
      </c>
      <c r="C868" s="3" t="str">
        <f>"女"</f>
        <v>女</v>
      </c>
      <c r="D868" s="4" t="s">
        <v>853</v>
      </c>
      <c r="E868" s="3"/>
    </row>
    <row r="869" spans="1:5" ht="25.9" customHeight="1" x14ac:dyDescent="0.4">
      <c r="A869" s="3">
        <v>867</v>
      </c>
      <c r="B869" s="3" t="str">
        <f>"俞梦钦"</f>
        <v>俞梦钦</v>
      </c>
      <c r="C869" s="3" t="str">
        <f>"女"</f>
        <v>女</v>
      </c>
      <c r="D869" s="4" t="s">
        <v>854</v>
      </c>
      <c r="E869" s="3"/>
    </row>
    <row r="870" spans="1:5" ht="25.9" customHeight="1" x14ac:dyDescent="0.4">
      <c r="A870" s="3">
        <v>868</v>
      </c>
      <c r="B870" s="3" t="str">
        <f>"喻丽兰"</f>
        <v>喻丽兰</v>
      </c>
      <c r="C870" s="3" t="str">
        <f>"女"</f>
        <v>女</v>
      </c>
      <c r="D870" s="4" t="s">
        <v>855</v>
      </c>
      <c r="E870" s="3"/>
    </row>
    <row r="871" spans="1:5" ht="25.9" customHeight="1" x14ac:dyDescent="0.4">
      <c r="A871" s="3">
        <v>869</v>
      </c>
      <c r="B871" s="3" t="str">
        <f>"袁林冲"</f>
        <v>袁林冲</v>
      </c>
      <c r="C871" s="3" t="str">
        <f>"男"</f>
        <v>男</v>
      </c>
      <c r="D871" s="4" t="s">
        <v>856</v>
      </c>
      <c r="E871" s="3"/>
    </row>
    <row r="872" spans="1:5" ht="25.9" customHeight="1" x14ac:dyDescent="0.4">
      <c r="A872" s="3">
        <v>870</v>
      </c>
      <c r="B872" s="3" t="str">
        <f>"袁女岚"</f>
        <v>袁女岚</v>
      </c>
      <c r="C872" s="3" t="str">
        <f>"女"</f>
        <v>女</v>
      </c>
      <c r="D872" s="4" t="s">
        <v>857</v>
      </c>
      <c r="E872" s="3"/>
    </row>
    <row r="873" spans="1:5" ht="25.9" customHeight="1" x14ac:dyDescent="0.4">
      <c r="A873" s="3">
        <v>871</v>
      </c>
      <c r="B873" s="3" t="str">
        <f>"袁昭晰"</f>
        <v>袁昭晰</v>
      </c>
      <c r="C873" s="3" t="str">
        <f>"男"</f>
        <v>男</v>
      </c>
      <c r="D873" s="4" t="s">
        <v>858</v>
      </c>
      <c r="E873" s="3"/>
    </row>
    <row r="874" spans="1:5" ht="25.9" customHeight="1" x14ac:dyDescent="0.4">
      <c r="A874" s="3">
        <v>872</v>
      </c>
      <c r="B874" s="3" t="str">
        <f>"詹兴宸"</f>
        <v>詹兴宸</v>
      </c>
      <c r="C874" s="3" t="str">
        <f>"男"</f>
        <v>男</v>
      </c>
      <c r="D874" s="4" t="s">
        <v>859</v>
      </c>
      <c r="E874" s="3"/>
    </row>
    <row r="875" spans="1:5" ht="25.9" customHeight="1" x14ac:dyDescent="0.4">
      <c r="A875" s="3">
        <v>873</v>
      </c>
      <c r="B875" s="3" t="str">
        <f>"占达静"</f>
        <v>占达静</v>
      </c>
      <c r="C875" s="3" t="str">
        <f>"女"</f>
        <v>女</v>
      </c>
      <c r="D875" s="4" t="s">
        <v>860</v>
      </c>
      <c r="E875" s="3"/>
    </row>
    <row r="876" spans="1:5" ht="25.9" customHeight="1" x14ac:dyDescent="0.4">
      <c r="A876" s="3">
        <v>874</v>
      </c>
      <c r="B876" s="3" t="str">
        <f>"张成昊"</f>
        <v>张成昊</v>
      </c>
      <c r="C876" s="3" t="str">
        <f>"男"</f>
        <v>男</v>
      </c>
      <c r="D876" s="4" t="s">
        <v>861</v>
      </c>
      <c r="E876" s="3"/>
    </row>
    <row r="877" spans="1:5" ht="25.9" customHeight="1" x14ac:dyDescent="0.4">
      <c r="A877" s="3">
        <v>875</v>
      </c>
      <c r="B877" s="3" t="str">
        <f>"张代威"</f>
        <v>张代威</v>
      </c>
      <c r="C877" s="3" t="str">
        <f>"男"</f>
        <v>男</v>
      </c>
      <c r="D877" s="4" t="s">
        <v>862</v>
      </c>
      <c r="E877" s="3"/>
    </row>
    <row r="878" spans="1:5" ht="25.9" customHeight="1" x14ac:dyDescent="0.4">
      <c r="A878" s="3">
        <v>876</v>
      </c>
      <c r="B878" s="3" t="str">
        <f>"张道学"</f>
        <v>张道学</v>
      </c>
      <c r="C878" s="3" t="str">
        <f>"男"</f>
        <v>男</v>
      </c>
      <c r="D878" s="4" t="s">
        <v>863</v>
      </c>
      <c r="E878" s="3"/>
    </row>
    <row r="879" spans="1:5" ht="25.9" customHeight="1" x14ac:dyDescent="0.4">
      <c r="A879" s="3">
        <v>877</v>
      </c>
      <c r="B879" s="3" t="str">
        <f>"张额尔德木图"</f>
        <v>张额尔德木图</v>
      </c>
      <c r="C879" s="3" t="str">
        <f>"男"</f>
        <v>男</v>
      </c>
      <c r="D879" s="4" t="s">
        <v>864</v>
      </c>
      <c r="E879" s="3"/>
    </row>
    <row r="880" spans="1:5" ht="25.9" customHeight="1" x14ac:dyDescent="0.4">
      <c r="A880" s="3">
        <v>878</v>
      </c>
      <c r="B880" s="3" t="str">
        <f>"张纪生"</f>
        <v>张纪生</v>
      </c>
      <c r="C880" s="3" t="str">
        <f>"男"</f>
        <v>男</v>
      </c>
      <c r="D880" s="4" t="s">
        <v>865</v>
      </c>
      <c r="E880" s="3"/>
    </row>
    <row r="881" spans="1:5" ht="25.9" customHeight="1" x14ac:dyDescent="0.4">
      <c r="A881" s="3">
        <v>879</v>
      </c>
      <c r="B881" s="3" t="str">
        <f>"张继铭"</f>
        <v>张继铭</v>
      </c>
      <c r="C881" s="3" t="str">
        <f>"男"</f>
        <v>男</v>
      </c>
      <c r="D881" s="4" t="s">
        <v>866</v>
      </c>
      <c r="E881" s="3"/>
    </row>
    <row r="882" spans="1:5" ht="25.9" customHeight="1" x14ac:dyDescent="0.4">
      <c r="A882" s="3">
        <v>880</v>
      </c>
      <c r="B882" s="3" t="str">
        <f>"张佳"</f>
        <v>张佳</v>
      </c>
      <c r="C882" s="3" t="str">
        <f>"女"</f>
        <v>女</v>
      </c>
      <c r="D882" s="4" t="s">
        <v>867</v>
      </c>
      <c r="E882" s="3"/>
    </row>
    <row r="883" spans="1:5" ht="25.9" customHeight="1" x14ac:dyDescent="0.4">
      <c r="A883" s="3">
        <v>881</v>
      </c>
      <c r="B883" s="3" t="str">
        <f>"张嘉航"</f>
        <v>张嘉航</v>
      </c>
      <c r="C883" s="3" t="str">
        <f>"男"</f>
        <v>男</v>
      </c>
      <c r="D883" s="4" t="s">
        <v>868</v>
      </c>
      <c r="E883" s="3"/>
    </row>
    <row r="884" spans="1:5" ht="25.9" customHeight="1" x14ac:dyDescent="0.4">
      <c r="A884" s="3">
        <v>882</v>
      </c>
      <c r="B884" s="3" t="str">
        <f>"张娇"</f>
        <v>张娇</v>
      </c>
      <c r="C884" s="3" t="str">
        <f>"女"</f>
        <v>女</v>
      </c>
      <c r="D884" s="4" t="s">
        <v>869</v>
      </c>
      <c r="E884" s="3"/>
    </row>
    <row r="885" spans="1:5" ht="25.9" customHeight="1" x14ac:dyDescent="0.4">
      <c r="A885" s="3">
        <v>883</v>
      </c>
      <c r="B885" s="3" t="str">
        <f>"张婧怡"</f>
        <v>张婧怡</v>
      </c>
      <c r="C885" s="3" t="str">
        <f>"女"</f>
        <v>女</v>
      </c>
      <c r="D885" s="4" t="s">
        <v>870</v>
      </c>
      <c r="E885" s="3"/>
    </row>
    <row r="886" spans="1:5" ht="25.9" customHeight="1" x14ac:dyDescent="0.4">
      <c r="A886" s="3">
        <v>884</v>
      </c>
      <c r="B886" s="3" t="str">
        <f>"张靖悦"</f>
        <v>张靖悦</v>
      </c>
      <c r="C886" s="3" t="str">
        <f>"女"</f>
        <v>女</v>
      </c>
      <c r="D886" s="4" t="s">
        <v>871</v>
      </c>
      <c r="E886" s="3"/>
    </row>
    <row r="887" spans="1:5" ht="25.9" customHeight="1" x14ac:dyDescent="0.4">
      <c r="A887" s="3">
        <v>885</v>
      </c>
      <c r="B887" s="3" t="str">
        <f>"张钧钧"</f>
        <v>张钧钧</v>
      </c>
      <c r="C887" s="3" t="str">
        <f>"女"</f>
        <v>女</v>
      </c>
      <c r="D887" s="4" t="s">
        <v>872</v>
      </c>
      <c r="E887" s="3"/>
    </row>
    <row r="888" spans="1:5" ht="25.9" customHeight="1" x14ac:dyDescent="0.4">
      <c r="A888" s="3">
        <v>886</v>
      </c>
      <c r="B888" s="3" t="str">
        <f>"张乐煌"</f>
        <v>张乐煌</v>
      </c>
      <c r="C888" s="3" t="str">
        <f>"男"</f>
        <v>男</v>
      </c>
      <c r="D888" s="4" t="s">
        <v>873</v>
      </c>
      <c r="E888" s="3"/>
    </row>
    <row r="889" spans="1:5" ht="25.9" customHeight="1" x14ac:dyDescent="0.4">
      <c r="A889" s="3">
        <v>887</v>
      </c>
      <c r="B889" s="3" t="str">
        <f>"张丽娟"</f>
        <v>张丽娟</v>
      </c>
      <c r="C889" s="3" t="str">
        <f>"女"</f>
        <v>女</v>
      </c>
      <c r="D889" s="4" t="s">
        <v>611</v>
      </c>
      <c r="E889" s="3"/>
    </row>
    <row r="890" spans="1:5" ht="25.9" customHeight="1" x14ac:dyDescent="0.4">
      <c r="A890" s="3">
        <v>888</v>
      </c>
      <c r="B890" s="3" t="str">
        <f>"张美琪"</f>
        <v>张美琪</v>
      </c>
      <c r="C890" s="3" t="str">
        <f>"女"</f>
        <v>女</v>
      </c>
      <c r="D890" s="4" t="s">
        <v>874</v>
      </c>
      <c r="E890" s="3"/>
    </row>
    <row r="891" spans="1:5" ht="25.9" customHeight="1" x14ac:dyDescent="0.4">
      <c r="A891" s="3">
        <v>889</v>
      </c>
      <c r="B891" s="3" t="str">
        <f>"张梦雪"</f>
        <v>张梦雪</v>
      </c>
      <c r="C891" s="3" t="str">
        <f>"女"</f>
        <v>女</v>
      </c>
      <c r="D891" s="4" t="s">
        <v>875</v>
      </c>
      <c r="E891" s="3"/>
    </row>
    <row r="892" spans="1:5" ht="25.9" customHeight="1" x14ac:dyDescent="0.4">
      <c r="A892" s="3">
        <v>890</v>
      </c>
      <c r="B892" s="3" t="str">
        <f>"张其院"</f>
        <v>张其院</v>
      </c>
      <c r="C892" s="3" t="str">
        <f>"男"</f>
        <v>男</v>
      </c>
      <c r="D892" s="4" t="s">
        <v>876</v>
      </c>
      <c r="E892" s="3"/>
    </row>
    <row r="893" spans="1:5" ht="25.9" customHeight="1" x14ac:dyDescent="0.4">
      <c r="A893" s="3">
        <v>891</v>
      </c>
      <c r="B893" s="3" t="str">
        <f>"张琪"</f>
        <v>张琪</v>
      </c>
      <c r="C893" s="3" t="str">
        <f>"女"</f>
        <v>女</v>
      </c>
      <c r="D893" s="4" t="s">
        <v>877</v>
      </c>
      <c r="E893" s="3"/>
    </row>
    <row r="894" spans="1:5" ht="25.9" customHeight="1" x14ac:dyDescent="0.4">
      <c r="A894" s="3">
        <v>892</v>
      </c>
      <c r="B894" s="3" t="str">
        <f>"张清"</f>
        <v>张清</v>
      </c>
      <c r="C894" s="3" t="str">
        <f>"女"</f>
        <v>女</v>
      </c>
      <c r="D894" s="4" t="s">
        <v>878</v>
      </c>
      <c r="E894" s="3"/>
    </row>
    <row r="895" spans="1:5" ht="25.9" customHeight="1" x14ac:dyDescent="0.4">
      <c r="A895" s="3">
        <v>893</v>
      </c>
      <c r="B895" s="3" t="str">
        <f>"张人元"</f>
        <v>张人元</v>
      </c>
      <c r="C895" s="3" t="str">
        <f>"男"</f>
        <v>男</v>
      </c>
      <c r="D895" s="4" t="s">
        <v>879</v>
      </c>
      <c r="E895" s="3"/>
    </row>
    <row r="896" spans="1:5" ht="25.9" customHeight="1" x14ac:dyDescent="0.4">
      <c r="A896" s="3">
        <v>894</v>
      </c>
      <c r="B896" s="3" t="str">
        <f>"张少英"</f>
        <v>张少英</v>
      </c>
      <c r="C896" s="3" t="str">
        <f>"女"</f>
        <v>女</v>
      </c>
      <c r="D896" s="4" t="s">
        <v>880</v>
      </c>
      <c r="E896" s="3"/>
    </row>
    <row r="897" spans="1:5" ht="25.9" customHeight="1" x14ac:dyDescent="0.4">
      <c r="A897" s="3">
        <v>895</v>
      </c>
      <c r="B897" s="3" t="str">
        <f>"张深珠"</f>
        <v>张深珠</v>
      </c>
      <c r="C897" s="3" t="str">
        <f>"女"</f>
        <v>女</v>
      </c>
      <c r="D897" s="4" t="s">
        <v>881</v>
      </c>
      <c r="E897" s="3"/>
    </row>
    <row r="898" spans="1:5" ht="25.9" customHeight="1" x14ac:dyDescent="0.4">
      <c r="A898" s="3">
        <v>896</v>
      </c>
      <c r="B898" s="3" t="str">
        <f>"张宿苗"</f>
        <v>张宿苗</v>
      </c>
      <c r="C898" s="3" t="str">
        <f>"女"</f>
        <v>女</v>
      </c>
      <c r="D898" s="4" t="s">
        <v>882</v>
      </c>
      <c r="E898" s="3"/>
    </row>
    <row r="899" spans="1:5" ht="25.9" customHeight="1" x14ac:dyDescent="0.4">
      <c r="A899" s="3">
        <v>897</v>
      </c>
      <c r="B899" s="3" t="str">
        <f>"张天一"</f>
        <v>张天一</v>
      </c>
      <c r="C899" s="3" t="str">
        <f>"男"</f>
        <v>男</v>
      </c>
      <c r="D899" s="4" t="s">
        <v>883</v>
      </c>
      <c r="E899" s="3"/>
    </row>
    <row r="900" spans="1:5" ht="25.9" customHeight="1" x14ac:dyDescent="0.4">
      <c r="A900" s="3">
        <v>898</v>
      </c>
      <c r="B900" s="3" t="str">
        <f>"张彤"</f>
        <v>张彤</v>
      </c>
      <c r="C900" s="3" t="str">
        <f>"女"</f>
        <v>女</v>
      </c>
      <c r="D900" s="4" t="s">
        <v>884</v>
      </c>
      <c r="E900" s="3"/>
    </row>
    <row r="901" spans="1:5" ht="25.9" customHeight="1" x14ac:dyDescent="0.4">
      <c r="A901" s="3">
        <v>899</v>
      </c>
      <c r="B901" s="3" t="str">
        <f>"张小佳"</f>
        <v>张小佳</v>
      </c>
      <c r="C901" s="3" t="str">
        <f>"女"</f>
        <v>女</v>
      </c>
      <c r="D901" s="4" t="s">
        <v>885</v>
      </c>
      <c r="E901" s="3"/>
    </row>
    <row r="902" spans="1:5" ht="25.9" customHeight="1" x14ac:dyDescent="0.4">
      <c r="A902" s="3">
        <v>900</v>
      </c>
      <c r="B902" s="3" t="str">
        <f>"张笑云"</f>
        <v>张笑云</v>
      </c>
      <c r="C902" s="3" t="str">
        <f>"男"</f>
        <v>男</v>
      </c>
      <c r="D902" s="4" t="s">
        <v>886</v>
      </c>
      <c r="E902" s="3"/>
    </row>
    <row r="903" spans="1:5" ht="25.9" customHeight="1" x14ac:dyDescent="0.4">
      <c r="A903" s="3">
        <v>901</v>
      </c>
      <c r="B903" s="3" t="str">
        <f>"张秀月"</f>
        <v>张秀月</v>
      </c>
      <c r="C903" s="3" t="str">
        <f>"女"</f>
        <v>女</v>
      </c>
      <c r="D903" s="4" t="s">
        <v>887</v>
      </c>
      <c r="E903" s="3"/>
    </row>
    <row r="904" spans="1:5" ht="25.9" customHeight="1" x14ac:dyDescent="0.4">
      <c r="A904" s="3">
        <v>902</v>
      </c>
      <c r="B904" s="3" t="str">
        <f>"张艳雪"</f>
        <v>张艳雪</v>
      </c>
      <c r="C904" s="3" t="str">
        <f>"女"</f>
        <v>女</v>
      </c>
      <c r="D904" s="4" t="s">
        <v>888</v>
      </c>
      <c r="E904" s="3"/>
    </row>
    <row r="905" spans="1:5" ht="25.9" customHeight="1" x14ac:dyDescent="0.4">
      <c r="A905" s="3">
        <v>903</v>
      </c>
      <c r="B905" s="3" t="str">
        <f>"张伊雅"</f>
        <v>张伊雅</v>
      </c>
      <c r="C905" s="3" t="str">
        <f>"男"</f>
        <v>男</v>
      </c>
      <c r="D905" s="4" t="s">
        <v>889</v>
      </c>
      <c r="E905" s="3"/>
    </row>
    <row r="906" spans="1:5" ht="25.9" customHeight="1" x14ac:dyDescent="0.4">
      <c r="A906" s="3">
        <v>904</v>
      </c>
      <c r="B906" s="3" t="str">
        <f>"张莹杰"</f>
        <v>张莹杰</v>
      </c>
      <c r="C906" s="3" t="str">
        <f>"女"</f>
        <v>女</v>
      </c>
      <c r="D906" s="4" t="s">
        <v>890</v>
      </c>
      <c r="E906" s="3"/>
    </row>
    <row r="907" spans="1:5" ht="25.9" customHeight="1" x14ac:dyDescent="0.4">
      <c r="A907" s="3">
        <v>905</v>
      </c>
      <c r="B907" s="3" t="str">
        <f>"张永欣"</f>
        <v>张永欣</v>
      </c>
      <c r="C907" s="3" t="str">
        <f>"女"</f>
        <v>女</v>
      </c>
      <c r="D907" s="4" t="s">
        <v>891</v>
      </c>
      <c r="E907" s="3"/>
    </row>
    <row r="908" spans="1:5" ht="25.9" customHeight="1" x14ac:dyDescent="0.4">
      <c r="A908" s="3">
        <v>906</v>
      </c>
      <c r="B908" s="3" t="str">
        <f>"张用鹏"</f>
        <v>张用鹏</v>
      </c>
      <c r="C908" s="3" t="str">
        <f>"男"</f>
        <v>男</v>
      </c>
      <c r="D908" s="4" t="s">
        <v>892</v>
      </c>
      <c r="E908" s="3"/>
    </row>
    <row r="909" spans="1:5" ht="25.9" customHeight="1" x14ac:dyDescent="0.4">
      <c r="A909" s="3">
        <v>907</v>
      </c>
      <c r="B909" s="3" t="str">
        <f>"张裕菲"</f>
        <v>张裕菲</v>
      </c>
      <c r="C909" s="3" t="str">
        <f>"女"</f>
        <v>女</v>
      </c>
      <c r="D909" s="4" t="s">
        <v>893</v>
      </c>
      <c r="E909" s="3"/>
    </row>
    <row r="910" spans="1:5" ht="25.9" customHeight="1" x14ac:dyDescent="0.4">
      <c r="A910" s="3">
        <v>908</v>
      </c>
      <c r="B910" s="3" t="str">
        <f>"张悦桐"</f>
        <v>张悦桐</v>
      </c>
      <c r="C910" s="3" t="str">
        <f>"男"</f>
        <v>男</v>
      </c>
      <c r="D910" s="4" t="s">
        <v>894</v>
      </c>
      <c r="E910" s="3"/>
    </row>
    <row r="911" spans="1:5" ht="25.9" customHeight="1" x14ac:dyDescent="0.4">
      <c r="A911" s="3">
        <v>909</v>
      </c>
      <c r="B911" s="3" t="str">
        <f>"张运茂"</f>
        <v>张运茂</v>
      </c>
      <c r="C911" s="3" t="str">
        <f>"男"</f>
        <v>男</v>
      </c>
      <c r="D911" s="4" t="s">
        <v>895</v>
      </c>
      <c r="E911" s="3"/>
    </row>
    <row r="912" spans="1:5" ht="25.9" customHeight="1" x14ac:dyDescent="0.4">
      <c r="A912" s="3">
        <v>910</v>
      </c>
      <c r="B912" s="3" t="str">
        <f>"张哲"</f>
        <v>张哲</v>
      </c>
      <c r="C912" s="3" t="str">
        <f>"女"</f>
        <v>女</v>
      </c>
      <c r="D912" s="4" t="s">
        <v>36</v>
      </c>
      <c r="E912" s="3"/>
    </row>
    <row r="913" spans="1:5" ht="25.9" customHeight="1" x14ac:dyDescent="0.4">
      <c r="A913" s="3">
        <v>911</v>
      </c>
      <c r="B913" s="3" t="str">
        <f>"张治国"</f>
        <v>张治国</v>
      </c>
      <c r="C913" s="3" t="str">
        <f>"男"</f>
        <v>男</v>
      </c>
      <c r="D913" s="4" t="s">
        <v>896</v>
      </c>
      <c r="E913" s="3"/>
    </row>
    <row r="914" spans="1:5" ht="25.9" customHeight="1" x14ac:dyDescent="0.4">
      <c r="A914" s="3">
        <v>912</v>
      </c>
      <c r="B914" s="3" t="str">
        <f>"张智雄"</f>
        <v>张智雄</v>
      </c>
      <c r="C914" s="3" t="str">
        <f>"男"</f>
        <v>男</v>
      </c>
      <c r="D914" s="4" t="s">
        <v>897</v>
      </c>
      <c r="E914" s="3"/>
    </row>
    <row r="915" spans="1:5" ht="25.9" customHeight="1" x14ac:dyDescent="0.4">
      <c r="A915" s="3">
        <v>913</v>
      </c>
      <c r="B915" s="3" t="str">
        <f>"张子衿"</f>
        <v>张子衿</v>
      </c>
      <c r="C915" s="3" t="str">
        <f>"女"</f>
        <v>女</v>
      </c>
      <c r="D915" s="4" t="s">
        <v>898</v>
      </c>
      <c r="E915" s="3"/>
    </row>
    <row r="916" spans="1:5" ht="25.9" customHeight="1" x14ac:dyDescent="0.4">
      <c r="A916" s="3">
        <v>914</v>
      </c>
      <c r="B916" s="3" t="str">
        <f>"张子怡"</f>
        <v>张子怡</v>
      </c>
      <c r="C916" s="3" t="str">
        <f>"女"</f>
        <v>女</v>
      </c>
      <c r="D916" s="4" t="s">
        <v>899</v>
      </c>
      <c r="E916" s="3"/>
    </row>
    <row r="917" spans="1:5" ht="25.9" customHeight="1" x14ac:dyDescent="0.4">
      <c r="A917" s="3">
        <v>915</v>
      </c>
      <c r="B917" s="3" t="str">
        <f>"张作敏"</f>
        <v>张作敏</v>
      </c>
      <c r="C917" s="3" t="str">
        <f>"女"</f>
        <v>女</v>
      </c>
      <c r="D917" s="4" t="s">
        <v>900</v>
      </c>
      <c r="E917" s="3"/>
    </row>
    <row r="918" spans="1:5" ht="25.9" customHeight="1" x14ac:dyDescent="0.4">
      <c r="A918" s="3">
        <v>916</v>
      </c>
      <c r="B918" s="3" t="str">
        <f>"赵宏玉"</f>
        <v>赵宏玉</v>
      </c>
      <c r="C918" s="3" t="str">
        <f>"女"</f>
        <v>女</v>
      </c>
      <c r="D918" s="4" t="s">
        <v>901</v>
      </c>
      <c r="E918" s="3"/>
    </row>
    <row r="919" spans="1:5" ht="25.9" customHeight="1" x14ac:dyDescent="0.4">
      <c r="A919" s="3">
        <v>917</v>
      </c>
      <c r="B919" s="3" t="str">
        <f>"赵黄慧"</f>
        <v>赵黄慧</v>
      </c>
      <c r="C919" s="3" t="str">
        <f>"女"</f>
        <v>女</v>
      </c>
      <c r="D919" s="4" t="s">
        <v>902</v>
      </c>
      <c r="E919" s="3"/>
    </row>
    <row r="920" spans="1:5" ht="25.9" customHeight="1" x14ac:dyDescent="0.4">
      <c r="A920" s="3">
        <v>918</v>
      </c>
      <c r="B920" s="3" t="str">
        <f>"赵建琴"</f>
        <v>赵建琴</v>
      </c>
      <c r="C920" s="3" t="str">
        <f>"女"</f>
        <v>女</v>
      </c>
      <c r="D920" s="4" t="s">
        <v>903</v>
      </c>
      <c r="E920" s="3"/>
    </row>
    <row r="921" spans="1:5" ht="25.9" customHeight="1" x14ac:dyDescent="0.4">
      <c r="A921" s="3">
        <v>919</v>
      </c>
      <c r="B921" s="3" t="str">
        <f>"赵剑文"</f>
        <v>赵剑文</v>
      </c>
      <c r="C921" s="3" t="str">
        <f>"男"</f>
        <v>男</v>
      </c>
      <c r="D921" s="4" t="s">
        <v>904</v>
      </c>
      <c r="E921" s="3"/>
    </row>
    <row r="922" spans="1:5" ht="25.9" customHeight="1" x14ac:dyDescent="0.4">
      <c r="A922" s="3">
        <v>920</v>
      </c>
      <c r="B922" s="3" t="str">
        <f>"赵开元"</f>
        <v>赵开元</v>
      </c>
      <c r="C922" s="3" t="str">
        <f>"男"</f>
        <v>男</v>
      </c>
      <c r="D922" s="4" t="s">
        <v>905</v>
      </c>
      <c r="E922" s="3"/>
    </row>
    <row r="923" spans="1:5" ht="25.9" customHeight="1" x14ac:dyDescent="0.4">
      <c r="A923" s="3">
        <v>921</v>
      </c>
      <c r="B923" s="3" t="str">
        <f>"赵明源"</f>
        <v>赵明源</v>
      </c>
      <c r="C923" s="3" t="str">
        <f>"男"</f>
        <v>男</v>
      </c>
      <c r="D923" s="4" t="s">
        <v>906</v>
      </c>
      <c r="E923" s="3"/>
    </row>
    <row r="924" spans="1:5" ht="25.9" customHeight="1" x14ac:dyDescent="0.4">
      <c r="A924" s="3">
        <v>922</v>
      </c>
      <c r="B924" s="3" t="str">
        <f>"赵天舸"</f>
        <v>赵天舸</v>
      </c>
      <c r="C924" s="3" t="str">
        <f>"男"</f>
        <v>男</v>
      </c>
      <c r="D924" s="4" t="s">
        <v>907</v>
      </c>
      <c r="E924" s="3"/>
    </row>
    <row r="925" spans="1:5" ht="25.9" customHeight="1" x14ac:dyDescent="0.4">
      <c r="A925" s="3">
        <v>923</v>
      </c>
      <c r="B925" s="3" t="str">
        <f>"赵学敏"</f>
        <v>赵学敏</v>
      </c>
      <c r="C925" s="3" t="str">
        <f>"女"</f>
        <v>女</v>
      </c>
      <c r="D925" s="4" t="s">
        <v>908</v>
      </c>
      <c r="E925" s="3"/>
    </row>
    <row r="926" spans="1:5" ht="25.9" customHeight="1" x14ac:dyDescent="0.4">
      <c r="A926" s="3">
        <v>924</v>
      </c>
      <c r="B926" s="3" t="str">
        <f>"赵伊博"</f>
        <v>赵伊博</v>
      </c>
      <c r="C926" s="3" t="str">
        <f>"男"</f>
        <v>男</v>
      </c>
      <c r="D926" s="4" t="s">
        <v>909</v>
      </c>
      <c r="E926" s="3"/>
    </row>
    <row r="927" spans="1:5" ht="25.9" customHeight="1" x14ac:dyDescent="0.4">
      <c r="A927" s="3">
        <v>925</v>
      </c>
      <c r="B927" s="3" t="str">
        <f>"赵伊莹"</f>
        <v>赵伊莹</v>
      </c>
      <c r="C927" s="3" t="str">
        <f>"女"</f>
        <v>女</v>
      </c>
      <c r="D927" s="4" t="s">
        <v>910</v>
      </c>
      <c r="E927" s="3"/>
    </row>
    <row r="928" spans="1:5" ht="25.9" customHeight="1" x14ac:dyDescent="0.4">
      <c r="A928" s="3">
        <v>926</v>
      </c>
      <c r="B928" s="3" t="str">
        <f>"赵颖红"</f>
        <v>赵颖红</v>
      </c>
      <c r="C928" s="3" t="str">
        <f>"女"</f>
        <v>女</v>
      </c>
      <c r="D928" s="4" t="s">
        <v>911</v>
      </c>
      <c r="E928" s="3"/>
    </row>
    <row r="929" spans="1:5" ht="25.9" customHeight="1" x14ac:dyDescent="0.4">
      <c r="A929" s="3">
        <v>927</v>
      </c>
      <c r="B929" s="3" t="str">
        <f>"赵誉"</f>
        <v>赵誉</v>
      </c>
      <c r="C929" s="3" t="str">
        <f>"男"</f>
        <v>男</v>
      </c>
      <c r="D929" s="4" t="s">
        <v>912</v>
      </c>
      <c r="E929" s="3"/>
    </row>
    <row r="930" spans="1:5" ht="25.9" customHeight="1" x14ac:dyDescent="0.4">
      <c r="A930" s="3">
        <v>928</v>
      </c>
      <c r="B930" s="3" t="str">
        <f>"赵毓铖"</f>
        <v>赵毓铖</v>
      </c>
      <c r="C930" s="3" t="str">
        <f>"女"</f>
        <v>女</v>
      </c>
      <c r="D930" s="4" t="s">
        <v>913</v>
      </c>
      <c r="E930" s="3"/>
    </row>
    <row r="931" spans="1:5" ht="25.9" customHeight="1" x14ac:dyDescent="0.4">
      <c r="A931" s="3">
        <v>929</v>
      </c>
      <c r="B931" s="3" t="str">
        <f>"赵泽仁"</f>
        <v>赵泽仁</v>
      </c>
      <c r="C931" s="3" t="str">
        <f>"男"</f>
        <v>男</v>
      </c>
      <c r="D931" s="4" t="s">
        <v>914</v>
      </c>
      <c r="E931" s="3"/>
    </row>
    <row r="932" spans="1:5" ht="25.9" customHeight="1" x14ac:dyDescent="0.4">
      <c r="A932" s="3">
        <v>930</v>
      </c>
      <c r="B932" s="3" t="str">
        <f>"赵泽众"</f>
        <v>赵泽众</v>
      </c>
      <c r="C932" s="3" t="str">
        <f>"男"</f>
        <v>男</v>
      </c>
      <c r="D932" s="4" t="s">
        <v>915</v>
      </c>
      <c r="E932" s="3"/>
    </row>
    <row r="933" spans="1:5" ht="25.9" customHeight="1" x14ac:dyDescent="0.4">
      <c r="A933" s="3">
        <v>931</v>
      </c>
      <c r="B933" s="3" t="str">
        <f>"郑丹珍"</f>
        <v>郑丹珍</v>
      </c>
      <c r="C933" s="3" t="str">
        <f>"女"</f>
        <v>女</v>
      </c>
      <c r="D933" s="4" t="s">
        <v>916</v>
      </c>
      <c r="E933" s="3"/>
    </row>
    <row r="934" spans="1:5" ht="25.9" customHeight="1" x14ac:dyDescent="0.4">
      <c r="A934" s="3">
        <v>932</v>
      </c>
      <c r="B934" s="3" t="str">
        <f>"郑芳洁"</f>
        <v>郑芳洁</v>
      </c>
      <c r="C934" s="3" t="str">
        <f>"女"</f>
        <v>女</v>
      </c>
      <c r="D934" s="4" t="s">
        <v>917</v>
      </c>
      <c r="E934" s="3"/>
    </row>
    <row r="935" spans="1:5" ht="25.9" customHeight="1" x14ac:dyDescent="0.4">
      <c r="A935" s="3">
        <v>933</v>
      </c>
      <c r="B935" s="3" t="str">
        <f>"郑钧芮"</f>
        <v>郑钧芮</v>
      </c>
      <c r="C935" s="3" t="str">
        <f>"女"</f>
        <v>女</v>
      </c>
      <c r="D935" s="4" t="s">
        <v>918</v>
      </c>
      <c r="E935" s="3"/>
    </row>
    <row r="936" spans="1:5" ht="25.9" customHeight="1" x14ac:dyDescent="0.4">
      <c r="A936" s="3">
        <v>934</v>
      </c>
      <c r="B936" s="3" t="str">
        <f>"郑梦平"</f>
        <v>郑梦平</v>
      </c>
      <c r="C936" s="3" t="str">
        <f>"男"</f>
        <v>男</v>
      </c>
      <c r="D936" s="4" t="s">
        <v>919</v>
      </c>
      <c r="E936" s="3"/>
    </row>
    <row r="937" spans="1:5" ht="25.9" customHeight="1" x14ac:dyDescent="0.4">
      <c r="A937" s="3">
        <v>935</v>
      </c>
      <c r="B937" s="3" t="str">
        <f>"郑茗洁"</f>
        <v>郑茗洁</v>
      </c>
      <c r="C937" s="3" t="str">
        <f>"女"</f>
        <v>女</v>
      </c>
      <c r="D937" s="4" t="s">
        <v>26</v>
      </c>
      <c r="E937" s="3"/>
    </row>
    <row r="938" spans="1:5" ht="25.9" customHeight="1" x14ac:dyDescent="0.4">
      <c r="A938" s="3">
        <v>936</v>
      </c>
      <c r="B938" s="3" t="str">
        <f>"郑青叶"</f>
        <v>郑青叶</v>
      </c>
      <c r="C938" s="3" t="str">
        <f>"女"</f>
        <v>女</v>
      </c>
      <c r="D938" s="4" t="s">
        <v>920</v>
      </c>
      <c r="E938" s="3"/>
    </row>
    <row r="939" spans="1:5" ht="25.9" customHeight="1" x14ac:dyDescent="0.4">
      <c r="A939" s="3">
        <v>937</v>
      </c>
      <c r="B939" s="3" t="str">
        <f>"郑睿"</f>
        <v>郑睿</v>
      </c>
      <c r="C939" s="3" t="str">
        <f>"女"</f>
        <v>女</v>
      </c>
      <c r="D939" s="4" t="s">
        <v>921</v>
      </c>
      <c r="E939" s="3"/>
    </row>
    <row r="940" spans="1:5" ht="25.9" customHeight="1" x14ac:dyDescent="0.4">
      <c r="A940" s="3">
        <v>938</v>
      </c>
      <c r="B940" s="3" t="str">
        <f>"郑生勤"</f>
        <v>郑生勤</v>
      </c>
      <c r="C940" s="3" t="str">
        <f>"男"</f>
        <v>男</v>
      </c>
      <c r="D940" s="4" t="s">
        <v>922</v>
      </c>
      <c r="E940" s="3"/>
    </row>
    <row r="941" spans="1:5" ht="25.9" customHeight="1" x14ac:dyDescent="0.4">
      <c r="A941" s="3">
        <v>939</v>
      </c>
      <c r="B941" s="3" t="str">
        <f>"郑维诺"</f>
        <v>郑维诺</v>
      </c>
      <c r="C941" s="3" t="str">
        <f>"男"</f>
        <v>男</v>
      </c>
      <c r="D941" s="4" t="s">
        <v>923</v>
      </c>
      <c r="E941" s="3"/>
    </row>
    <row r="942" spans="1:5" ht="25.9" customHeight="1" x14ac:dyDescent="0.4">
      <c r="A942" s="3">
        <v>940</v>
      </c>
      <c r="B942" s="3" t="str">
        <f>"郑毅"</f>
        <v>郑毅</v>
      </c>
      <c r="C942" s="3" t="str">
        <f>"男"</f>
        <v>男</v>
      </c>
      <c r="D942" s="4" t="s">
        <v>924</v>
      </c>
      <c r="E942" s="3"/>
    </row>
    <row r="943" spans="1:5" ht="25.9" customHeight="1" x14ac:dyDescent="0.4">
      <c r="A943" s="3">
        <v>941</v>
      </c>
      <c r="B943" s="3" t="str">
        <f>"郑有贞"</f>
        <v>郑有贞</v>
      </c>
      <c r="C943" s="3" t="str">
        <f>"男"</f>
        <v>男</v>
      </c>
      <c r="D943" s="4" t="s">
        <v>925</v>
      </c>
      <c r="E943" s="3"/>
    </row>
    <row r="944" spans="1:5" ht="25.9" customHeight="1" x14ac:dyDescent="0.4">
      <c r="A944" s="3">
        <v>942</v>
      </c>
      <c r="B944" s="3" t="str">
        <f>"钟安琪"</f>
        <v>钟安琪</v>
      </c>
      <c r="C944" s="3" t="str">
        <f>"女"</f>
        <v>女</v>
      </c>
      <c r="D944" s="4" t="s">
        <v>926</v>
      </c>
      <c r="E944" s="3"/>
    </row>
    <row r="945" spans="1:5" ht="25.9" customHeight="1" x14ac:dyDescent="0.4">
      <c r="A945" s="3">
        <v>943</v>
      </c>
      <c r="B945" s="3" t="str">
        <f>"钟嘉明"</f>
        <v>钟嘉明</v>
      </c>
      <c r="C945" s="3" t="str">
        <f>"男"</f>
        <v>男</v>
      </c>
      <c r="D945" s="4" t="s">
        <v>927</v>
      </c>
      <c r="E945" s="3"/>
    </row>
    <row r="946" spans="1:5" ht="25.9" customHeight="1" x14ac:dyDescent="0.4">
      <c r="A946" s="3">
        <v>944</v>
      </c>
      <c r="B946" s="3" t="str">
        <f>"钟明华"</f>
        <v>钟明华</v>
      </c>
      <c r="C946" s="3" t="str">
        <f>"男"</f>
        <v>男</v>
      </c>
      <c r="D946" s="4" t="s">
        <v>928</v>
      </c>
      <c r="E946" s="3"/>
    </row>
    <row r="947" spans="1:5" ht="25.9" customHeight="1" x14ac:dyDescent="0.4">
      <c r="A947" s="3">
        <v>945</v>
      </c>
      <c r="B947" s="3" t="str">
        <f>"钟文爽"</f>
        <v>钟文爽</v>
      </c>
      <c r="C947" s="3" t="str">
        <f>"女"</f>
        <v>女</v>
      </c>
      <c r="D947" s="4" t="s">
        <v>929</v>
      </c>
      <c r="E947" s="3"/>
    </row>
    <row r="948" spans="1:5" ht="25.9" customHeight="1" x14ac:dyDescent="0.4">
      <c r="A948" s="3">
        <v>946</v>
      </c>
      <c r="B948" s="3" t="str">
        <f>"钟玉兵"</f>
        <v>钟玉兵</v>
      </c>
      <c r="C948" s="3" t="str">
        <f>"男"</f>
        <v>男</v>
      </c>
      <c r="D948" s="4" t="s">
        <v>930</v>
      </c>
      <c r="E948" s="3"/>
    </row>
    <row r="949" spans="1:5" ht="25.9" customHeight="1" x14ac:dyDescent="0.4">
      <c r="A949" s="3">
        <v>947</v>
      </c>
      <c r="B949" s="3" t="str">
        <f>"仲嘉仪"</f>
        <v>仲嘉仪</v>
      </c>
      <c r="C949" s="3" t="str">
        <f>"女"</f>
        <v>女</v>
      </c>
      <c r="D949" s="4" t="s">
        <v>931</v>
      </c>
      <c r="E949" s="3"/>
    </row>
    <row r="950" spans="1:5" ht="25.9" customHeight="1" x14ac:dyDescent="0.4">
      <c r="A950" s="3">
        <v>948</v>
      </c>
      <c r="B950" s="3" t="str">
        <f>"周敦杰"</f>
        <v>周敦杰</v>
      </c>
      <c r="C950" s="3" t="str">
        <f>"男"</f>
        <v>男</v>
      </c>
      <c r="D950" s="4" t="s">
        <v>932</v>
      </c>
      <c r="E950" s="3"/>
    </row>
    <row r="951" spans="1:5" ht="25.9" customHeight="1" x14ac:dyDescent="0.4">
      <c r="A951" s="3">
        <v>949</v>
      </c>
      <c r="B951" s="3" t="str">
        <f>"周芳美"</f>
        <v>周芳美</v>
      </c>
      <c r="C951" s="3" t="str">
        <f>"女"</f>
        <v>女</v>
      </c>
      <c r="D951" s="4" t="s">
        <v>933</v>
      </c>
      <c r="E951" s="3"/>
    </row>
    <row r="952" spans="1:5" ht="25.9" customHeight="1" x14ac:dyDescent="0.4">
      <c r="A952" s="3">
        <v>950</v>
      </c>
      <c r="B952" s="3" t="str">
        <f>"周海荣"</f>
        <v>周海荣</v>
      </c>
      <c r="C952" s="3" t="str">
        <f>"男"</f>
        <v>男</v>
      </c>
      <c r="D952" s="4" t="s">
        <v>934</v>
      </c>
      <c r="E952" s="3"/>
    </row>
    <row r="953" spans="1:5" ht="25.9" customHeight="1" x14ac:dyDescent="0.4">
      <c r="A953" s="3">
        <v>951</v>
      </c>
      <c r="B953" s="3" t="str">
        <f>"周惠敏"</f>
        <v>周惠敏</v>
      </c>
      <c r="C953" s="3" t="str">
        <f>"女"</f>
        <v>女</v>
      </c>
      <c r="D953" s="4" t="s">
        <v>935</v>
      </c>
      <c r="E953" s="3"/>
    </row>
    <row r="954" spans="1:5" ht="25.9" customHeight="1" x14ac:dyDescent="0.4">
      <c r="A954" s="3">
        <v>952</v>
      </c>
      <c r="B954" s="3" t="str">
        <f>"周慧评"</f>
        <v>周慧评</v>
      </c>
      <c r="C954" s="3" t="str">
        <f>"女"</f>
        <v>女</v>
      </c>
      <c r="D954" s="4" t="s">
        <v>933</v>
      </c>
      <c r="E954" s="3"/>
    </row>
    <row r="955" spans="1:5" ht="25.9" customHeight="1" x14ac:dyDescent="0.4">
      <c r="A955" s="3">
        <v>953</v>
      </c>
      <c r="B955" s="3" t="str">
        <f>"周佳旺"</f>
        <v>周佳旺</v>
      </c>
      <c r="C955" s="3" t="str">
        <f>"男"</f>
        <v>男</v>
      </c>
      <c r="D955" s="4" t="s">
        <v>936</v>
      </c>
      <c r="E955" s="3"/>
    </row>
    <row r="956" spans="1:5" ht="25.9" customHeight="1" x14ac:dyDescent="0.4">
      <c r="A956" s="3">
        <v>954</v>
      </c>
      <c r="B956" s="3" t="str">
        <f>"周丽峰"</f>
        <v>周丽峰</v>
      </c>
      <c r="C956" s="3" t="str">
        <f>"女"</f>
        <v>女</v>
      </c>
      <c r="D956" s="4" t="s">
        <v>937</v>
      </c>
      <c r="E956" s="3"/>
    </row>
    <row r="957" spans="1:5" ht="25.9" customHeight="1" x14ac:dyDescent="0.4">
      <c r="A957" s="3">
        <v>955</v>
      </c>
      <c r="B957" s="3" t="str">
        <f>"周连娇"</f>
        <v>周连娇</v>
      </c>
      <c r="C957" s="3" t="str">
        <f>"女"</f>
        <v>女</v>
      </c>
      <c r="D957" s="4" t="s">
        <v>938</v>
      </c>
      <c r="E957" s="3"/>
    </row>
    <row r="958" spans="1:5" ht="25.9" customHeight="1" x14ac:dyDescent="0.4">
      <c r="A958" s="3">
        <v>956</v>
      </c>
      <c r="B958" s="3" t="str">
        <f>"周美淇"</f>
        <v>周美淇</v>
      </c>
      <c r="C958" s="3" t="str">
        <f>"女"</f>
        <v>女</v>
      </c>
      <c r="D958" s="4" t="s">
        <v>939</v>
      </c>
      <c r="E958" s="3"/>
    </row>
    <row r="959" spans="1:5" ht="25.9" customHeight="1" x14ac:dyDescent="0.4">
      <c r="A959" s="3">
        <v>957</v>
      </c>
      <c r="B959" s="3" t="str">
        <f>"周能源"</f>
        <v>周能源</v>
      </c>
      <c r="C959" s="3" t="str">
        <f>"男"</f>
        <v>男</v>
      </c>
      <c r="D959" s="4" t="s">
        <v>940</v>
      </c>
      <c r="E959" s="3"/>
    </row>
    <row r="960" spans="1:5" ht="25.9" customHeight="1" x14ac:dyDescent="0.4">
      <c r="A960" s="3">
        <v>958</v>
      </c>
      <c r="B960" s="3" t="str">
        <f>"周清清"</f>
        <v>周清清</v>
      </c>
      <c r="C960" s="3" t="str">
        <f>"女"</f>
        <v>女</v>
      </c>
      <c r="D960" s="4" t="s">
        <v>941</v>
      </c>
      <c r="E960" s="3"/>
    </row>
    <row r="961" spans="1:5" ht="25.9" customHeight="1" x14ac:dyDescent="0.4">
      <c r="A961" s="3">
        <v>959</v>
      </c>
      <c r="B961" s="3" t="str">
        <f>"周绍星"</f>
        <v>周绍星</v>
      </c>
      <c r="C961" s="3" t="str">
        <f>"女"</f>
        <v>女</v>
      </c>
      <c r="D961" s="4" t="s">
        <v>942</v>
      </c>
      <c r="E961" s="3"/>
    </row>
    <row r="962" spans="1:5" ht="25.9" customHeight="1" x14ac:dyDescent="0.4">
      <c r="A962" s="3">
        <v>960</v>
      </c>
      <c r="B962" s="3" t="str">
        <f>"周帅"</f>
        <v>周帅</v>
      </c>
      <c r="C962" s="3" t="str">
        <f>"男"</f>
        <v>男</v>
      </c>
      <c r="D962" s="4" t="s">
        <v>943</v>
      </c>
      <c r="E962" s="3"/>
    </row>
    <row r="963" spans="1:5" ht="25.9" customHeight="1" x14ac:dyDescent="0.4">
      <c r="A963" s="3">
        <v>961</v>
      </c>
      <c r="B963" s="3" t="str">
        <f>"周岁芳"</f>
        <v>周岁芳</v>
      </c>
      <c r="C963" s="3" t="str">
        <f>"女"</f>
        <v>女</v>
      </c>
      <c r="D963" s="4" t="s">
        <v>944</v>
      </c>
      <c r="E963" s="3"/>
    </row>
    <row r="964" spans="1:5" ht="25.9" customHeight="1" x14ac:dyDescent="0.4">
      <c r="A964" s="3">
        <v>962</v>
      </c>
      <c r="B964" s="3" t="str">
        <f>"周伟"</f>
        <v>周伟</v>
      </c>
      <c r="C964" s="3" t="str">
        <f>"男"</f>
        <v>男</v>
      </c>
      <c r="D964" s="4" t="s">
        <v>945</v>
      </c>
      <c r="E964" s="3"/>
    </row>
    <row r="965" spans="1:5" ht="25.9" customHeight="1" x14ac:dyDescent="0.4">
      <c r="A965" s="3">
        <v>963</v>
      </c>
      <c r="B965" s="3" t="str">
        <f>"周玮"</f>
        <v>周玮</v>
      </c>
      <c r="C965" s="3" t="str">
        <f>"男"</f>
        <v>男</v>
      </c>
      <c r="D965" s="4" t="s">
        <v>946</v>
      </c>
      <c r="E965" s="3"/>
    </row>
    <row r="966" spans="1:5" ht="25.9" customHeight="1" x14ac:dyDescent="0.4">
      <c r="A966" s="3">
        <v>964</v>
      </c>
      <c r="B966" s="3" t="str">
        <f>"周霞"</f>
        <v>周霞</v>
      </c>
      <c r="C966" s="3" t="str">
        <f>"女"</f>
        <v>女</v>
      </c>
      <c r="D966" s="4" t="s">
        <v>947</v>
      </c>
      <c r="E966" s="3"/>
    </row>
    <row r="967" spans="1:5" ht="25.9" customHeight="1" x14ac:dyDescent="0.4">
      <c r="A967" s="3">
        <v>965</v>
      </c>
      <c r="B967" s="3" t="str">
        <f>"周雪"</f>
        <v>周雪</v>
      </c>
      <c r="C967" s="3" t="str">
        <f>"女"</f>
        <v>女</v>
      </c>
      <c r="D967" s="4" t="s">
        <v>948</v>
      </c>
      <c r="E967" s="3"/>
    </row>
    <row r="968" spans="1:5" ht="25.9" customHeight="1" x14ac:dyDescent="0.4">
      <c r="A968" s="3">
        <v>966</v>
      </c>
      <c r="B968" s="3" t="str">
        <f>"周莹莹"</f>
        <v>周莹莹</v>
      </c>
      <c r="C968" s="3" t="str">
        <f>"女"</f>
        <v>女</v>
      </c>
      <c r="D968" s="4" t="s">
        <v>949</v>
      </c>
      <c r="E968" s="3"/>
    </row>
    <row r="969" spans="1:5" ht="25.9" customHeight="1" x14ac:dyDescent="0.4">
      <c r="A969" s="3">
        <v>967</v>
      </c>
      <c r="B969" s="3" t="str">
        <f>"周滢滢"</f>
        <v>周滢滢</v>
      </c>
      <c r="C969" s="3" t="str">
        <f>"女"</f>
        <v>女</v>
      </c>
      <c r="D969" s="4" t="s">
        <v>950</v>
      </c>
      <c r="E969" s="3"/>
    </row>
    <row r="970" spans="1:5" ht="25.9" customHeight="1" x14ac:dyDescent="0.4">
      <c r="A970" s="3">
        <v>968</v>
      </c>
      <c r="B970" s="3" t="str">
        <f>"周永菲"</f>
        <v>周永菲</v>
      </c>
      <c r="C970" s="3" t="str">
        <f>"女"</f>
        <v>女</v>
      </c>
      <c r="D970" s="4" t="s">
        <v>951</v>
      </c>
      <c r="E970" s="3"/>
    </row>
    <row r="971" spans="1:5" ht="25.9" customHeight="1" x14ac:dyDescent="0.4">
      <c r="A971" s="3">
        <v>969</v>
      </c>
      <c r="B971" s="3" t="str">
        <f>"周正祥"</f>
        <v>周正祥</v>
      </c>
      <c r="C971" s="3" t="str">
        <f>"男"</f>
        <v>男</v>
      </c>
      <c r="D971" s="4" t="s">
        <v>952</v>
      </c>
      <c r="E971" s="3"/>
    </row>
    <row r="972" spans="1:5" ht="25.9" customHeight="1" x14ac:dyDescent="0.4">
      <c r="A972" s="3">
        <v>970</v>
      </c>
      <c r="B972" s="3" t="str">
        <f>"周政"</f>
        <v>周政</v>
      </c>
      <c r="C972" s="3" t="str">
        <f>"男"</f>
        <v>男</v>
      </c>
      <c r="D972" s="4" t="s">
        <v>953</v>
      </c>
      <c r="E972" s="3"/>
    </row>
    <row r="973" spans="1:5" ht="25.9" customHeight="1" x14ac:dyDescent="0.4">
      <c r="A973" s="3">
        <v>971</v>
      </c>
      <c r="B973" s="3" t="str">
        <f>"朱娇艳"</f>
        <v>朱娇艳</v>
      </c>
      <c r="C973" s="3" t="str">
        <f>"女"</f>
        <v>女</v>
      </c>
      <c r="D973" s="4" t="s">
        <v>272</v>
      </c>
      <c r="E973" s="3"/>
    </row>
    <row r="974" spans="1:5" ht="25.9" customHeight="1" x14ac:dyDescent="0.4">
      <c r="A974" s="3">
        <v>972</v>
      </c>
      <c r="B974" s="3" t="str">
        <f>"朱琳薇"</f>
        <v>朱琳薇</v>
      </c>
      <c r="C974" s="3" t="str">
        <f>"女"</f>
        <v>女</v>
      </c>
      <c r="D974" s="4" t="s">
        <v>954</v>
      </c>
      <c r="E974" s="3"/>
    </row>
    <row r="975" spans="1:5" ht="25.9" customHeight="1" x14ac:dyDescent="0.4">
      <c r="A975" s="3">
        <v>973</v>
      </c>
      <c r="B975" s="3" t="str">
        <f>"朱柔柔"</f>
        <v>朱柔柔</v>
      </c>
      <c r="C975" s="3" t="str">
        <f>"女"</f>
        <v>女</v>
      </c>
      <c r="D975" s="4" t="s">
        <v>955</v>
      </c>
      <c r="E975" s="3"/>
    </row>
    <row r="976" spans="1:5" ht="25.9" customHeight="1" x14ac:dyDescent="0.4">
      <c r="A976" s="3">
        <v>974</v>
      </c>
      <c r="B976" s="3" t="str">
        <f>"朱珅远"</f>
        <v>朱珅远</v>
      </c>
      <c r="C976" s="3" t="str">
        <f>"女"</f>
        <v>女</v>
      </c>
      <c r="D976" s="4" t="s">
        <v>956</v>
      </c>
      <c r="E976" s="3"/>
    </row>
    <row r="977" spans="1:5" ht="25.9" customHeight="1" x14ac:dyDescent="0.4">
      <c r="A977" s="3">
        <v>975</v>
      </c>
      <c r="B977" s="3" t="str">
        <f>"朱婷"</f>
        <v>朱婷</v>
      </c>
      <c r="C977" s="3" t="str">
        <f>"女"</f>
        <v>女</v>
      </c>
      <c r="D977" s="4" t="s">
        <v>957</v>
      </c>
      <c r="E977" s="3"/>
    </row>
    <row r="978" spans="1:5" ht="25.9" customHeight="1" x14ac:dyDescent="0.4">
      <c r="A978" s="3">
        <v>976</v>
      </c>
      <c r="B978" s="3" t="str">
        <f>"朱夏岑"</f>
        <v>朱夏岑</v>
      </c>
      <c r="C978" s="3" t="str">
        <f>"女"</f>
        <v>女</v>
      </c>
      <c r="D978" s="4" t="s">
        <v>958</v>
      </c>
      <c r="E978" s="3"/>
    </row>
    <row r="979" spans="1:5" ht="25.9" customHeight="1" x14ac:dyDescent="0.4">
      <c r="A979" s="3">
        <v>977</v>
      </c>
      <c r="B979" s="3" t="str">
        <f>"朱兴秀"</f>
        <v>朱兴秀</v>
      </c>
      <c r="C979" s="3" t="str">
        <f>"女"</f>
        <v>女</v>
      </c>
      <c r="D979" s="4" t="s">
        <v>959</v>
      </c>
      <c r="E979" s="3"/>
    </row>
    <row r="980" spans="1:5" ht="25.9" customHeight="1" x14ac:dyDescent="0.4">
      <c r="A980" s="3">
        <v>978</v>
      </c>
      <c r="B980" s="3" t="str">
        <f>"朱奕彪"</f>
        <v>朱奕彪</v>
      </c>
      <c r="C980" s="3" t="str">
        <f>"男"</f>
        <v>男</v>
      </c>
      <c r="D980" s="4" t="s">
        <v>960</v>
      </c>
      <c r="E980" s="3"/>
    </row>
    <row r="981" spans="1:5" ht="25.9" customHeight="1" x14ac:dyDescent="0.4">
      <c r="A981" s="3">
        <v>979</v>
      </c>
      <c r="B981" s="3" t="str">
        <f>"朱雨馨"</f>
        <v>朱雨馨</v>
      </c>
      <c r="C981" s="3" t="str">
        <f>"女"</f>
        <v>女</v>
      </c>
      <c r="D981" s="4" t="s">
        <v>961</v>
      </c>
      <c r="E981" s="3"/>
    </row>
    <row r="982" spans="1:5" ht="25.9" customHeight="1" x14ac:dyDescent="0.4">
      <c r="A982" s="3">
        <v>980</v>
      </c>
      <c r="B982" s="3" t="str">
        <f>"朱振奋"</f>
        <v>朱振奋</v>
      </c>
      <c r="C982" s="3" t="str">
        <f>"男"</f>
        <v>男</v>
      </c>
      <c r="D982" s="4" t="s">
        <v>962</v>
      </c>
      <c r="E982" s="3"/>
    </row>
    <row r="983" spans="1:5" ht="25.9" customHeight="1" x14ac:dyDescent="0.4">
      <c r="A983" s="3">
        <v>981</v>
      </c>
      <c r="B983" s="3" t="str">
        <f>"庄洁"</f>
        <v>庄洁</v>
      </c>
      <c r="C983" s="3" t="str">
        <f>"女"</f>
        <v>女</v>
      </c>
      <c r="D983" s="4" t="s">
        <v>963</v>
      </c>
      <c r="E983" s="3"/>
    </row>
    <row r="984" spans="1:5" ht="25.9" customHeight="1" x14ac:dyDescent="0.4">
      <c r="A984" s="3">
        <v>982</v>
      </c>
      <c r="B984" s="3" t="str">
        <f>"庄最后"</f>
        <v>庄最后</v>
      </c>
      <c r="C984" s="3" t="str">
        <f>"女"</f>
        <v>女</v>
      </c>
      <c r="D984" s="4" t="s">
        <v>964</v>
      </c>
      <c r="E984" s="3"/>
    </row>
    <row r="985" spans="1:5" ht="25.9" customHeight="1" x14ac:dyDescent="0.4">
      <c r="A985" s="3">
        <v>983</v>
      </c>
      <c r="B985" s="3" t="str">
        <f>"卓海蜜"</f>
        <v>卓海蜜</v>
      </c>
      <c r="C985" s="3" t="str">
        <f>"女"</f>
        <v>女</v>
      </c>
      <c r="D985" s="4" t="s">
        <v>965</v>
      </c>
      <c r="E985" s="3"/>
    </row>
    <row r="986" spans="1:5" ht="25.9" customHeight="1" x14ac:dyDescent="0.4">
      <c r="A986" s="3">
        <v>984</v>
      </c>
      <c r="B986" s="3" t="str">
        <f>"卓怀志"</f>
        <v>卓怀志</v>
      </c>
      <c r="C986" s="3" t="str">
        <f>"男"</f>
        <v>男</v>
      </c>
      <c r="D986" s="4" t="s">
        <v>966</v>
      </c>
      <c r="E986" s="3"/>
    </row>
    <row r="987" spans="1:5" ht="25.9" customHeight="1" x14ac:dyDescent="0.4">
      <c r="A987" s="3">
        <v>985</v>
      </c>
      <c r="B987" s="3" t="str">
        <f>"卓凯红"</f>
        <v>卓凯红</v>
      </c>
      <c r="C987" s="3" t="str">
        <f>"女"</f>
        <v>女</v>
      </c>
      <c r="D987" s="4" t="s">
        <v>967</v>
      </c>
      <c r="E987" s="3"/>
    </row>
    <row r="988" spans="1:5" ht="25.9" customHeight="1" x14ac:dyDescent="0.4">
      <c r="A988" s="3">
        <v>986</v>
      </c>
      <c r="B988" s="3" t="str">
        <f>"邹华浩"</f>
        <v>邹华浩</v>
      </c>
      <c r="C988" s="3" t="str">
        <f>"男"</f>
        <v>男</v>
      </c>
      <c r="D988" s="4" t="s">
        <v>968</v>
      </c>
      <c r="E988" s="3"/>
    </row>
    <row r="989" spans="1:5" ht="25.9" customHeight="1" x14ac:dyDescent="0.4">
      <c r="A989" s="3">
        <v>987</v>
      </c>
      <c r="B989" s="3" t="str">
        <f>"邹荟雯"</f>
        <v>邹荟雯</v>
      </c>
      <c r="C989" s="3" t="str">
        <f>"女"</f>
        <v>女</v>
      </c>
      <c r="D989" s="4" t="s">
        <v>969</v>
      </c>
      <c r="E989" s="3"/>
    </row>
  </sheetData>
  <sheetProtection algorithmName="SHA-512" hashValue="XgRLDvqQYdk0AkfmWJN+8J2Jzdeqzd2qeiYMYdBF6tP3rJFAENl+eihePsHM/8NeL1lI1uJGrydqbOvTQp204A==" saltValue="7xL3ywxDTRQeuzso18Ogmw==" spinCount="100000" sheet="1" objects="1" scenarios="1" sort="0" autoFilter="0"/>
  <autoFilter ref="A2:E989" xr:uid="{00000000-0009-0000-0000-000000000000}">
    <sortState xmlns:xlrd2="http://schemas.microsoft.com/office/spreadsheetml/2017/richdata2" ref="A3:E989">
      <sortCondition ref="B2:B989"/>
    </sortState>
  </autoFilter>
  <mergeCells count="1">
    <mergeCell ref="A1:E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D</dc:creator>
  <cp:lastModifiedBy>C D</cp:lastModifiedBy>
  <dcterms:created xsi:type="dcterms:W3CDTF">2026-05-12T10:30:45Z</dcterms:created>
  <dcterms:modified xsi:type="dcterms:W3CDTF">2026-05-13T08:45:36Z</dcterms:modified>
</cp:coreProperties>
</file>